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CLE MAPP\Working Files\Jaclyn\Website\"/>
    </mc:Choice>
  </mc:AlternateContent>
  <bookViews>
    <workbookView xWindow="0" yWindow="96" windowWidth="19236" windowHeight="10248" tabRatio="874"/>
  </bookViews>
  <sheets>
    <sheet name="INSTRUCTIONS" sheetId="2" r:id="rId1"/>
    <sheet name="1. ASSETS" sheetId="13" r:id="rId2"/>
    <sheet name="2. Existing OperatingMaint" sheetId="5" r:id="rId3"/>
    <sheet name="3. Planned Capital" sheetId="1" r:id="rId4"/>
    <sheet name="4. O&amp;M for Planned Capital" sheetId="11" r:id="rId5"/>
    <sheet name="5. DesiredNonEssential Capital" sheetId="8" r:id="rId6"/>
    <sheet name="6. O&amp;M for Desired Capital" sheetId="14" r:id="rId7"/>
    <sheet name="7. BUDGET" sheetId="9" r:id="rId8"/>
    <sheet name="8. AnnualExpTable" sheetId="7" r:id="rId9"/>
    <sheet name="Charts_ALL" sheetId="3" r:id="rId10"/>
    <sheet name="Charts_O&amp;M" sheetId="15" r:id="rId11"/>
    <sheet name="Charts_NEEDS ONLY" sheetId="16" r:id="rId12"/>
    <sheet name="Dropdown Menus" sheetId="6" state="hidden" r:id="rId13"/>
    <sheet name="Future O&amp;M Expenditures" sheetId="12" state="hidden" r:id="rId14"/>
    <sheet name="Report Tables" sheetId="17" state="hidden" r:id="rId15"/>
    <sheet name="Completed Projects" sheetId="19" r:id="rId16"/>
  </sheets>
  <definedNames>
    <definedName name="Assets">OFFSET('1. ASSETS'!$B$3,0,0,COUNTA('1. ASSETS'!$B:$B),1)</definedName>
    <definedName name="DesiredCapital">'5. DesiredNonEssential Capital'!$B$2:$H$50</definedName>
    <definedName name="DesiredCapitalCosts">OFFSET('5. DesiredNonEssential Capital'!$H$3,0,0,COUNTA('5. DesiredNonEssential Capital'!$H:$H),1)</definedName>
    <definedName name="DesiredCapitalProjects">'5. DesiredNonEssential Capital'!$C$2:$G$50</definedName>
    <definedName name="DesiredCapitalYear">OFFSET('5. DesiredNonEssential Capital'!$E$3,0,0,COUNTA('5. DesiredNonEssential Capital'!$E:$E),1)</definedName>
    <definedName name="DesiredNonEssent">OFFSET('5. DesiredNonEssential Capital'!$B$3,0,0,COUNTA('5. DesiredNonEssential Capital'!$B:$B),1)</definedName>
    <definedName name="DesiredOMCost">OFFSET('6. O&amp;M for Desired Capital'!$I$3,0,0,COUNTA('6. O&amp;M for Desired Capital'!$I:$I),1)</definedName>
    <definedName name="DesiredOMYear">OFFSET('6. O&amp;M for Desired Capital'!$D$3,0,0,COUNTA('6. O&amp;M for Desired Capital'!$D:$D),1)</definedName>
    <definedName name="Frequency">'Dropdown Menus'!$A$3:$A$12</definedName>
    <definedName name="NonEssentCap">'5. DesiredNonEssential Capital'!$C$3:$C$50</definedName>
    <definedName name="PlannedCapEx">'3. Planned Capital'!$C$3:$C$50</definedName>
    <definedName name="PlannedCapital" localSheetId="15">'Completed Projects'!$B$2:$H$50</definedName>
    <definedName name="PlannedCapital">'3. Planned Capital'!$B$2:$H$50</definedName>
    <definedName name="PlannedCapitalCost" localSheetId="15">'Completed Projects'!$H$2:$H$50</definedName>
    <definedName name="PlannedCapitalCost">OFFSET('3. Planned Capital'!$H$2,0,0,COUNTA('3. Planned Capital'!$H:$H),1)</definedName>
    <definedName name="PlannedCapitalProjects" localSheetId="15">'Completed Projects'!$C$2:$G$50</definedName>
    <definedName name="PlannedCapitalProjects">'3. Planned Capital'!$C$2:$G$50</definedName>
    <definedName name="PlannedCapitalYear" localSheetId="15">'Completed Projects'!$E$2:$E$50</definedName>
    <definedName name="PlannedCapitalYear">OFFSET('3. Planned Capital'!$E$2,0,0,COUNTA('3. Planned Capital'!$E:$E),1)</definedName>
    <definedName name="PlannedOMCost">OFFSET('4. O&amp;M for Planned Capital'!$I$3,0,0,COUNTA('4. O&amp;M for Planned Capital'!$I:$I),1)</definedName>
    <definedName name="PlannedOMYear">OFFSET('4. O&amp;M for Planned Capital'!$D$3,0,0,COUNTA('4. O&amp;M for Planned Capital'!$D:$D),1)</definedName>
    <definedName name="PlannedProjAsset">OFFSET('3. Planned Capital'!$B$3,0,0,COUNTA('3. Planned Capital'!$B:$B),1)</definedName>
    <definedName name="PlannedProjName" localSheetId="15">'Completed Projects'!$C$3:$C$50</definedName>
    <definedName name="PlannedProjName">OFFSET('3. Planned Capital'!$C$3,0,0,COUNTA('3. Planned Capital'!$C:$C),1)</definedName>
    <definedName name="PlannedProjName\" localSheetId="15">'Completed Projects'!$C$3:$C$50</definedName>
    <definedName name="PlannedProjName\">OFFSET('3. Planned Capital'!$C$3,0,0,COUNTA('3. Planned Capital'!$C:$C),1)</definedName>
    <definedName name="PlanProjAsset">OFFSET('3. Planned Capital'!$B$3,0,0,COUNTA('3. Planned Capital'!$B:$B),1)</definedName>
    <definedName name="_xlnm.Print_Area" localSheetId="1">'1. ASSETS'!$B$1:$D$27</definedName>
    <definedName name="_xlnm.Print_Area" localSheetId="2">'2. Existing OperatingMaint'!$B$1:$G$49</definedName>
    <definedName name="_xlnm.Print_Area" localSheetId="3">'3. Planned Capital'!$B$1:$F$50</definedName>
    <definedName name="_xlnm.Print_Area" localSheetId="4">'4. O&amp;M for Planned Capital'!$B$1:$H$48</definedName>
    <definedName name="_xlnm.Print_Area" localSheetId="5">'5. DesiredNonEssential Capital'!$B$1:$F$50</definedName>
    <definedName name="_xlnm.Print_Area" localSheetId="6">'6. O&amp;M for Desired Capital'!$B$1:$H$48</definedName>
    <definedName name="_xlnm.Print_Area" localSheetId="7">'7. BUDGET'!$B$1:$J$21</definedName>
    <definedName name="_xlnm.Print_Area" localSheetId="8">'8. AnnualExpTable'!$B$1:$O$28</definedName>
    <definedName name="_xlnm.Print_Area" localSheetId="15">'Completed Projects'!$B$1:$F$50</definedName>
  </definedNames>
  <calcPr calcId="162913"/>
</workbook>
</file>

<file path=xl/calcChain.xml><?xml version="1.0" encoding="utf-8"?>
<calcChain xmlns="http://schemas.openxmlformats.org/spreadsheetml/2006/main">
  <c r="D4" i="11" l="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3" i="11"/>
  <c r="I9" i="14" l="1"/>
  <c r="I10" i="14"/>
  <c r="I11" i="14"/>
  <c r="I12" i="14"/>
  <c r="I13" i="14"/>
  <c r="I14" i="14"/>
  <c r="I15" i="14"/>
  <c r="I16" i="14"/>
  <c r="I17" i="14"/>
  <c r="I18" i="14"/>
  <c r="I19" i="14"/>
  <c r="I20" i="14"/>
  <c r="I21" i="14"/>
  <c r="I22" i="14"/>
  <c r="I23" i="14"/>
  <c r="I24" i="14"/>
  <c r="I25" i="14"/>
  <c r="I26" i="14"/>
  <c r="I27" i="14"/>
  <c r="I28" i="14"/>
  <c r="I29" i="14"/>
  <c r="I30" i="14"/>
  <c r="I31" i="14"/>
  <c r="I32" i="14"/>
  <c r="I33" i="14"/>
  <c r="I34" i="14"/>
  <c r="I35" i="14"/>
  <c r="I36" i="14"/>
  <c r="I37" i="14"/>
  <c r="I38" i="14"/>
  <c r="I39" i="14"/>
  <c r="I40" i="14"/>
  <c r="I41" i="14"/>
  <c r="I42" i="14"/>
  <c r="I43" i="14"/>
  <c r="I44" i="14"/>
  <c r="I45" i="14"/>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 i="11"/>
  <c r="I3" i="11"/>
  <c r="J3" i="19"/>
  <c r="J4" i="19"/>
  <c r="J5" i="19"/>
  <c r="J6" i="19"/>
  <c r="J7" i="19"/>
  <c r="J8" i="19"/>
  <c r="J9" i="19"/>
  <c r="J10" i="19"/>
  <c r="J11" i="19"/>
  <c r="J12" i="19"/>
  <c r="J13" i="19"/>
  <c r="J14" i="19"/>
  <c r="J15" i="19"/>
  <c r="J16" i="19"/>
  <c r="J17" i="19"/>
  <c r="J18" i="19"/>
  <c r="J19" i="19"/>
  <c r="J20" i="19"/>
  <c r="J21" i="19"/>
  <c r="J22" i="19"/>
  <c r="J23"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N4" i="7"/>
  <c r="N5" i="7"/>
  <c r="N6" i="7"/>
  <c r="N7" i="7"/>
  <c r="N8" i="7"/>
  <c r="N9" i="7"/>
  <c r="N10" i="7"/>
  <c r="N11" i="7"/>
  <c r="N12" i="7"/>
  <c r="N13" i="7"/>
  <c r="N14" i="7"/>
  <c r="N15" i="7"/>
  <c r="N16" i="7"/>
  <c r="N17" i="7"/>
  <c r="N18" i="7"/>
  <c r="N19" i="7"/>
  <c r="N20" i="7"/>
  <c r="N21" i="7"/>
  <c r="N22" i="7"/>
  <c r="N23" i="7"/>
  <c r="N24" i="7"/>
  <c r="N25" i="7"/>
  <c r="N26" i="7"/>
  <c r="N27" i="7"/>
  <c r="N3" i="7"/>
  <c r="M4" i="7"/>
  <c r="M5" i="7"/>
  <c r="M6" i="7"/>
  <c r="M7" i="7"/>
  <c r="M8" i="7"/>
  <c r="M9" i="7"/>
  <c r="M10" i="7"/>
  <c r="M11" i="7"/>
  <c r="M12" i="7"/>
  <c r="M13" i="7"/>
  <c r="M14" i="7"/>
  <c r="M15" i="7"/>
  <c r="M16" i="7"/>
  <c r="M17" i="7"/>
  <c r="M18" i="7"/>
  <c r="M19" i="7"/>
  <c r="M20" i="7"/>
  <c r="M21" i="7"/>
  <c r="M22" i="7"/>
  <c r="M23" i="7"/>
  <c r="M24" i="7"/>
  <c r="M25" i="7"/>
  <c r="M26" i="7"/>
  <c r="M27" i="7"/>
  <c r="M3" i="7"/>
  <c r="D45" i="14"/>
  <c r="D4" i="14"/>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3" i="14"/>
  <c r="I22" i="6" l="1"/>
  <c r="O3" i="7" l="1"/>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3" i="8"/>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3" i="1"/>
  <c r="E2" i="17"/>
  <c r="I3" i="17" l="1"/>
  <c r="M3" i="17" s="1"/>
  <c r="S3" i="17"/>
  <c r="S4" i="17"/>
  <c r="S5" i="17"/>
  <c r="S6" i="17"/>
  <c r="S7" i="17"/>
  <c r="S8" i="17"/>
  <c r="S9" i="17"/>
  <c r="S10" i="17"/>
  <c r="S11" i="17"/>
  <c r="S12" i="17"/>
  <c r="S13" i="17"/>
  <c r="S14" i="17"/>
  <c r="S15" i="17"/>
  <c r="S16" i="17"/>
  <c r="S17" i="17"/>
  <c r="S18" i="17"/>
  <c r="S19" i="17"/>
  <c r="S20" i="17"/>
  <c r="S21" i="17"/>
  <c r="S22" i="17"/>
  <c r="S23" i="17"/>
  <c r="S24" i="17"/>
  <c r="S25" i="17"/>
  <c r="S26" i="17"/>
  <c r="S27" i="17"/>
  <c r="S28" i="17"/>
  <c r="S29" i="17"/>
  <c r="S30" i="17"/>
  <c r="S31" i="17"/>
  <c r="S32" i="17"/>
  <c r="S33" i="17"/>
  <c r="S34" i="17"/>
  <c r="S35" i="17"/>
  <c r="S36" i="17"/>
  <c r="S37" i="17"/>
  <c r="S38" i="17"/>
  <c r="S39" i="17"/>
  <c r="S40" i="17"/>
  <c r="S41" i="17"/>
  <c r="S42" i="17"/>
  <c r="S43" i="17"/>
  <c r="S44" i="17"/>
  <c r="S45" i="17"/>
  <c r="S46" i="17"/>
  <c r="S47" i="17"/>
  <c r="S48" i="17"/>
  <c r="S49" i="17"/>
  <c r="S2" i="17"/>
  <c r="R3" i="17"/>
  <c r="W3" i="17" s="1"/>
  <c r="R4" i="17"/>
  <c r="W4" i="17" s="1"/>
  <c r="R5" i="17"/>
  <c r="W5" i="17" s="1"/>
  <c r="R6" i="17"/>
  <c r="W6" i="17" s="1"/>
  <c r="T6" i="17" s="1"/>
  <c r="U6" i="17" s="1"/>
  <c r="R7" i="17"/>
  <c r="W7" i="17" s="1"/>
  <c r="R8" i="17"/>
  <c r="W8" i="17" s="1"/>
  <c r="T8" i="17" s="1"/>
  <c r="U8" i="17" s="1"/>
  <c r="R9" i="17"/>
  <c r="W9" i="17" s="1"/>
  <c r="T9" i="17" s="1"/>
  <c r="U9" i="17" s="1"/>
  <c r="R10" i="17"/>
  <c r="W10" i="17" s="1"/>
  <c r="T10" i="17" s="1"/>
  <c r="U10" i="17" s="1"/>
  <c r="R11" i="17"/>
  <c r="W11" i="17" s="1"/>
  <c r="T11" i="17" s="1"/>
  <c r="U11" i="17" s="1"/>
  <c r="R12" i="17"/>
  <c r="W12" i="17" s="1"/>
  <c r="T12" i="17" s="1"/>
  <c r="U12" i="17" s="1"/>
  <c r="R13" i="17"/>
  <c r="W13" i="17" s="1"/>
  <c r="T13" i="17" s="1"/>
  <c r="U13" i="17" s="1"/>
  <c r="R14" i="17"/>
  <c r="W14" i="17" s="1"/>
  <c r="T14" i="17" s="1"/>
  <c r="U14" i="17" s="1"/>
  <c r="R15" i="17"/>
  <c r="W15" i="17" s="1"/>
  <c r="T15" i="17" s="1"/>
  <c r="U15" i="17" s="1"/>
  <c r="R16" i="17"/>
  <c r="W16" i="17" s="1"/>
  <c r="T16" i="17" s="1"/>
  <c r="U16" i="17" s="1"/>
  <c r="R17" i="17"/>
  <c r="W17" i="17" s="1"/>
  <c r="T17" i="17" s="1"/>
  <c r="U17" i="17" s="1"/>
  <c r="R18" i="17"/>
  <c r="W18" i="17" s="1"/>
  <c r="T18" i="17" s="1"/>
  <c r="U18" i="17" s="1"/>
  <c r="R19" i="17"/>
  <c r="W19" i="17" s="1"/>
  <c r="T19" i="17" s="1"/>
  <c r="U19" i="17" s="1"/>
  <c r="R20" i="17"/>
  <c r="W20" i="17" s="1"/>
  <c r="T20" i="17" s="1"/>
  <c r="U20" i="17" s="1"/>
  <c r="R21" i="17"/>
  <c r="W21" i="17" s="1"/>
  <c r="T21" i="17" s="1"/>
  <c r="U21" i="17" s="1"/>
  <c r="R22" i="17"/>
  <c r="W22" i="17" s="1"/>
  <c r="T22" i="17" s="1"/>
  <c r="U22" i="17" s="1"/>
  <c r="R23" i="17"/>
  <c r="W23" i="17" s="1"/>
  <c r="T23" i="17" s="1"/>
  <c r="U23" i="17" s="1"/>
  <c r="R24" i="17"/>
  <c r="W24" i="17" s="1"/>
  <c r="T24" i="17" s="1"/>
  <c r="U24" i="17" s="1"/>
  <c r="R25" i="17"/>
  <c r="W25" i="17" s="1"/>
  <c r="T25" i="17" s="1"/>
  <c r="U25" i="17" s="1"/>
  <c r="R26" i="17"/>
  <c r="W26" i="17" s="1"/>
  <c r="T26" i="17" s="1"/>
  <c r="U26" i="17" s="1"/>
  <c r="R27" i="17"/>
  <c r="W27" i="17" s="1"/>
  <c r="T27" i="17" s="1"/>
  <c r="U27" i="17" s="1"/>
  <c r="R28" i="17"/>
  <c r="W28" i="17" s="1"/>
  <c r="T28" i="17" s="1"/>
  <c r="U28" i="17" s="1"/>
  <c r="R29" i="17"/>
  <c r="W29" i="17" s="1"/>
  <c r="T29" i="17" s="1"/>
  <c r="U29" i="17" s="1"/>
  <c r="R30" i="17"/>
  <c r="W30" i="17" s="1"/>
  <c r="T30" i="17" s="1"/>
  <c r="U30" i="17" s="1"/>
  <c r="R31" i="17"/>
  <c r="W31" i="17" s="1"/>
  <c r="T31" i="17" s="1"/>
  <c r="U31" i="17" s="1"/>
  <c r="R32" i="17"/>
  <c r="W32" i="17" s="1"/>
  <c r="T32" i="17" s="1"/>
  <c r="U32" i="17" s="1"/>
  <c r="R33" i="17"/>
  <c r="W33" i="17" s="1"/>
  <c r="T33" i="17" s="1"/>
  <c r="U33" i="17" s="1"/>
  <c r="R34" i="17"/>
  <c r="W34" i="17" s="1"/>
  <c r="T34" i="17" s="1"/>
  <c r="U34" i="17" s="1"/>
  <c r="R35" i="17"/>
  <c r="W35" i="17" s="1"/>
  <c r="T35" i="17" s="1"/>
  <c r="U35" i="17" s="1"/>
  <c r="R36" i="17"/>
  <c r="W36" i="17" s="1"/>
  <c r="T36" i="17" s="1"/>
  <c r="U36" i="17" s="1"/>
  <c r="R37" i="17"/>
  <c r="W37" i="17" s="1"/>
  <c r="T37" i="17" s="1"/>
  <c r="U37" i="17" s="1"/>
  <c r="R38" i="17"/>
  <c r="W38" i="17" s="1"/>
  <c r="T38" i="17" s="1"/>
  <c r="U38" i="17" s="1"/>
  <c r="R39" i="17"/>
  <c r="W39" i="17" s="1"/>
  <c r="T39" i="17" s="1"/>
  <c r="U39" i="17" s="1"/>
  <c r="R40" i="17"/>
  <c r="W40" i="17" s="1"/>
  <c r="T40" i="17" s="1"/>
  <c r="U40" i="17" s="1"/>
  <c r="R41" i="17"/>
  <c r="W41" i="17" s="1"/>
  <c r="T41" i="17" s="1"/>
  <c r="U41" i="17" s="1"/>
  <c r="R42" i="17"/>
  <c r="W42" i="17" s="1"/>
  <c r="T42" i="17" s="1"/>
  <c r="U42" i="17" s="1"/>
  <c r="R43" i="17"/>
  <c r="W43" i="17" s="1"/>
  <c r="T43" i="17" s="1"/>
  <c r="U43" i="17" s="1"/>
  <c r="R44" i="17"/>
  <c r="W44" i="17" s="1"/>
  <c r="T44" i="17" s="1"/>
  <c r="U44" i="17" s="1"/>
  <c r="R45" i="17"/>
  <c r="W45" i="17" s="1"/>
  <c r="T45" i="17" s="1"/>
  <c r="U45" i="17" s="1"/>
  <c r="R46" i="17"/>
  <c r="W46" i="17" s="1"/>
  <c r="T46" i="17" s="1"/>
  <c r="U46" i="17" s="1"/>
  <c r="R47" i="17"/>
  <c r="W47" i="17" s="1"/>
  <c r="T47" i="17" s="1"/>
  <c r="U47" i="17" s="1"/>
  <c r="R48" i="17"/>
  <c r="W48" i="17" s="1"/>
  <c r="T48" i="17" s="1"/>
  <c r="U48" i="17" s="1"/>
  <c r="R49" i="17"/>
  <c r="W49" i="17" s="1"/>
  <c r="T49" i="17" s="1"/>
  <c r="U49" i="17" s="1"/>
  <c r="R2" i="17"/>
  <c r="W2" i="17" s="1"/>
  <c r="Q3" i="17"/>
  <c r="Q4" i="17"/>
  <c r="Q5" i="17"/>
  <c r="Q6" i="17"/>
  <c r="Q7" i="17"/>
  <c r="Q8" i="17"/>
  <c r="Q9" i="17"/>
  <c r="Q10" i="17"/>
  <c r="Q11" i="17"/>
  <c r="Q12" i="17"/>
  <c r="Q13" i="17"/>
  <c r="Q14" i="17"/>
  <c r="Q15" i="17"/>
  <c r="Q16" i="17"/>
  <c r="Q17" i="17"/>
  <c r="Q18" i="17"/>
  <c r="Q19" i="17"/>
  <c r="Q20" i="17"/>
  <c r="Q21" i="17"/>
  <c r="Q22" i="17"/>
  <c r="Q23" i="17"/>
  <c r="Q24" i="17"/>
  <c r="Q25" i="17"/>
  <c r="Q26" i="17"/>
  <c r="Q27" i="17"/>
  <c r="Q28" i="17"/>
  <c r="Q29" i="17"/>
  <c r="Q30" i="17"/>
  <c r="Q31" i="17"/>
  <c r="Q32" i="17"/>
  <c r="Q33" i="17"/>
  <c r="Q34" i="17"/>
  <c r="Q35" i="17"/>
  <c r="Q36" i="17"/>
  <c r="Q37" i="17"/>
  <c r="Q38" i="17"/>
  <c r="Q39" i="17"/>
  <c r="Q40" i="17"/>
  <c r="Q41" i="17"/>
  <c r="Q42" i="17"/>
  <c r="Q43" i="17"/>
  <c r="Q44" i="17"/>
  <c r="Q45" i="17"/>
  <c r="Q46" i="17"/>
  <c r="Q47" i="17"/>
  <c r="Q48" i="17"/>
  <c r="Q49" i="17"/>
  <c r="Q2" i="17"/>
  <c r="P3" i="17"/>
  <c r="P4" i="17"/>
  <c r="P5" i="17"/>
  <c r="P6" i="17"/>
  <c r="V6" i="17" s="1"/>
  <c r="P7" i="17"/>
  <c r="V7" i="17" s="1"/>
  <c r="P8" i="17"/>
  <c r="V8" i="17" s="1"/>
  <c r="P9" i="17"/>
  <c r="V9" i="17" s="1"/>
  <c r="P10" i="17"/>
  <c r="V10" i="17" s="1"/>
  <c r="P11" i="17"/>
  <c r="V11" i="17" s="1"/>
  <c r="P12" i="17"/>
  <c r="V12" i="17" s="1"/>
  <c r="P13" i="17"/>
  <c r="V13" i="17" s="1"/>
  <c r="P14" i="17"/>
  <c r="V14" i="17" s="1"/>
  <c r="P15" i="17"/>
  <c r="V15" i="17" s="1"/>
  <c r="P16" i="17"/>
  <c r="V16" i="17" s="1"/>
  <c r="P17" i="17"/>
  <c r="V17" i="17" s="1"/>
  <c r="P18" i="17"/>
  <c r="V18" i="17" s="1"/>
  <c r="P19" i="17"/>
  <c r="V19" i="17" s="1"/>
  <c r="P20" i="17"/>
  <c r="V20" i="17" s="1"/>
  <c r="P21" i="17"/>
  <c r="V21" i="17" s="1"/>
  <c r="P22" i="17"/>
  <c r="V22" i="17" s="1"/>
  <c r="P23" i="17"/>
  <c r="V23" i="17" s="1"/>
  <c r="P24" i="17"/>
  <c r="V24" i="17" s="1"/>
  <c r="P25" i="17"/>
  <c r="V25" i="17" s="1"/>
  <c r="P26" i="17"/>
  <c r="V26" i="17" s="1"/>
  <c r="P27" i="17"/>
  <c r="V27" i="17" s="1"/>
  <c r="P28" i="17"/>
  <c r="V28" i="17" s="1"/>
  <c r="P29" i="17"/>
  <c r="V29" i="17" s="1"/>
  <c r="P30" i="17"/>
  <c r="V30" i="17" s="1"/>
  <c r="P31" i="17"/>
  <c r="V31" i="17" s="1"/>
  <c r="P32" i="17"/>
  <c r="V32" i="17" s="1"/>
  <c r="P33" i="17"/>
  <c r="V33" i="17" s="1"/>
  <c r="P34" i="17"/>
  <c r="V34" i="17" s="1"/>
  <c r="P35" i="17"/>
  <c r="V35" i="17" s="1"/>
  <c r="P36" i="17"/>
  <c r="V36" i="17" s="1"/>
  <c r="P37" i="17"/>
  <c r="V37" i="17" s="1"/>
  <c r="P38" i="17"/>
  <c r="V38" i="17" s="1"/>
  <c r="P39" i="17"/>
  <c r="V39" i="17" s="1"/>
  <c r="P40" i="17"/>
  <c r="V40" i="17" s="1"/>
  <c r="P41" i="17"/>
  <c r="V41" i="17" s="1"/>
  <c r="P42" i="17"/>
  <c r="V42" i="17" s="1"/>
  <c r="P43" i="17"/>
  <c r="V43" i="17" s="1"/>
  <c r="P44" i="17"/>
  <c r="V44" i="17" s="1"/>
  <c r="P45" i="17"/>
  <c r="V45" i="17" s="1"/>
  <c r="P46" i="17"/>
  <c r="V46" i="17" s="1"/>
  <c r="P47" i="17"/>
  <c r="V47" i="17" s="1"/>
  <c r="P48" i="17"/>
  <c r="V48" i="17" s="1"/>
  <c r="P49" i="17"/>
  <c r="V49" i="17" s="1"/>
  <c r="P2" i="17"/>
  <c r="J3" i="17"/>
  <c r="J4" i="17"/>
  <c r="J5" i="17"/>
  <c r="J6" i="17"/>
  <c r="J7"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2" i="17"/>
  <c r="I4" i="17"/>
  <c r="M4" i="17" s="1"/>
  <c r="I5" i="17"/>
  <c r="M5" i="17" s="1"/>
  <c r="I6" i="17"/>
  <c r="M6" i="17" s="1"/>
  <c r="I7" i="17"/>
  <c r="M7" i="17" s="1"/>
  <c r="I8" i="17"/>
  <c r="M8" i="17" s="1"/>
  <c r="I9" i="17"/>
  <c r="M9" i="17" s="1"/>
  <c r="I10" i="17"/>
  <c r="M10" i="17" s="1"/>
  <c r="I11" i="17"/>
  <c r="M11" i="17" s="1"/>
  <c r="K11" i="17" s="1"/>
  <c r="L11" i="17" s="1"/>
  <c r="I12" i="17"/>
  <c r="M12" i="17" s="1"/>
  <c r="I13" i="17"/>
  <c r="M13" i="17" s="1"/>
  <c r="I14" i="17"/>
  <c r="M14" i="17" s="1"/>
  <c r="I15" i="17"/>
  <c r="M15" i="17" s="1"/>
  <c r="K15" i="17" s="1"/>
  <c r="L15" i="17" s="1"/>
  <c r="I16" i="17"/>
  <c r="M16" i="17" s="1"/>
  <c r="I17" i="17"/>
  <c r="M17" i="17" s="1"/>
  <c r="I18" i="17"/>
  <c r="M18" i="17" s="1"/>
  <c r="I19" i="17"/>
  <c r="M19" i="17" s="1"/>
  <c r="I20" i="17"/>
  <c r="M20" i="17" s="1"/>
  <c r="I21" i="17"/>
  <c r="M21" i="17" s="1"/>
  <c r="I22" i="17"/>
  <c r="M22" i="17" s="1"/>
  <c r="I23" i="17"/>
  <c r="M23" i="17" s="1"/>
  <c r="K23" i="17" s="1"/>
  <c r="L23" i="17" s="1"/>
  <c r="I24" i="17"/>
  <c r="M24" i="17" s="1"/>
  <c r="I25" i="17"/>
  <c r="M25" i="17" s="1"/>
  <c r="I26" i="17"/>
  <c r="M26" i="17" s="1"/>
  <c r="I27" i="17"/>
  <c r="M27" i="17" s="1"/>
  <c r="K27" i="17" s="1"/>
  <c r="L27" i="17" s="1"/>
  <c r="I28" i="17"/>
  <c r="M28" i="17" s="1"/>
  <c r="I29" i="17"/>
  <c r="M29" i="17" s="1"/>
  <c r="I30" i="17"/>
  <c r="M30" i="17" s="1"/>
  <c r="I31" i="17"/>
  <c r="M31" i="17" s="1"/>
  <c r="K31" i="17" s="1"/>
  <c r="L31" i="17" s="1"/>
  <c r="I32" i="17"/>
  <c r="M32" i="17" s="1"/>
  <c r="I33" i="17"/>
  <c r="M33" i="17" s="1"/>
  <c r="I34" i="17"/>
  <c r="M34" i="17" s="1"/>
  <c r="I35" i="17"/>
  <c r="M35" i="17" s="1"/>
  <c r="K35" i="17" s="1"/>
  <c r="L35" i="17" s="1"/>
  <c r="I36" i="17"/>
  <c r="M36" i="17" s="1"/>
  <c r="I37" i="17"/>
  <c r="M37" i="17" s="1"/>
  <c r="I38" i="17"/>
  <c r="M38" i="17" s="1"/>
  <c r="I39" i="17"/>
  <c r="M39" i="17" s="1"/>
  <c r="K39" i="17" s="1"/>
  <c r="L39" i="17" s="1"/>
  <c r="I40" i="17"/>
  <c r="M40" i="17" s="1"/>
  <c r="I41" i="17"/>
  <c r="M41" i="17" s="1"/>
  <c r="I42" i="17"/>
  <c r="M42" i="17" s="1"/>
  <c r="I43" i="17"/>
  <c r="M43" i="17" s="1"/>
  <c r="K43" i="17" s="1"/>
  <c r="L43" i="17" s="1"/>
  <c r="I44" i="17"/>
  <c r="M44" i="17" s="1"/>
  <c r="I45" i="17"/>
  <c r="M45" i="17" s="1"/>
  <c r="I46" i="17"/>
  <c r="M46" i="17" s="1"/>
  <c r="I47" i="17"/>
  <c r="M47" i="17" s="1"/>
  <c r="K47" i="17" s="1"/>
  <c r="L47" i="17" s="1"/>
  <c r="I48" i="17"/>
  <c r="M48" i="17" s="1"/>
  <c r="I49" i="17"/>
  <c r="M49" i="17" s="1"/>
  <c r="I2" i="17"/>
  <c r="M2" i="17" s="1"/>
  <c r="H3" i="17"/>
  <c r="H4" i="17"/>
  <c r="H5" i="17"/>
  <c r="H6" i="17"/>
  <c r="H7" i="17"/>
  <c r="H8" i="17"/>
  <c r="H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H49" i="17"/>
  <c r="H2" i="17"/>
  <c r="G2" i="17"/>
  <c r="G3" i="17"/>
  <c r="G4" i="17"/>
  <c r="G5" i="17"/>
  <c r="G6" i="17"/>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A70" i="17"/>
  <c r="A61" i="17"/>
  <c r="K7" i="17" l="1"/>
  <c r="L7" i="17" s="1"/>
  <c r="T7" i="17"/>
  <c r="U7" i="17" s="1"/>
  <c r="K46" i="17"/>
  <c r="L46" i="17" s="1"/>
  <c r="K42" i="17"/>
  <c r="L42" i="17" s="1"/>
  <c r="K38" i="17"/>
  <c r="L38" i="17" s="1"/>
  <c r="K34" i="17"/>
  <c r="L34" i="17" s="1"/>
  <c r="K30" i="17"/>
  <c r="L30" i="17" s="1"/>
  <c r="K26" i="17"/>
  <c r="L26" i="17" s="1"/>
  <c r="K22" i="17"/>
  <c r="L22" i="17" s="1"/>
  <c r="K18" i="17"/>
  <c r="L18" i="17" s="1"/>
  <c r="K14" i="17"/>
  <c r="L14" i="17" s="1"/>
  <c r="K10" i="17"/>
  <c r="L10" i="17" s="1"/>
  <c r="K45" i="17"/>
  <c r="L45" i="17" s="1"/>
  <c r="K37" i="17"/>
  <c r="L37" i="17" s="1"/>
  <c r="K33" i="17"/>
  <c r="L33" i="17" s="1"/>
  <c r="K25" i="17"/>
  <c r="L25" i="17" s="1"/>
  <c r="K17" i="17"/>
  <c r="L17" i="17" s="1"/>
  <c r="K13" i="17"/>
  <c r="L13" i="17" s="1"/>
  <c r="K48" i="17"/>
  <c r="L48" i="17" s="1"/>
  <c r="K44" i="17"/>
  <c r="L44" i="17" s="1"/>
  <c r="K40" i="17"/>
  <c r="L40" i="17" s="1"/>
  <c r="K36" i="17"/>
  <c r="L36" i="17" s="1"/>
  <c r="K32" i="17"/>
  <c r="L32" i="17" s="1"/>
  <c r="K28" i="17"/>
  <c r="L28" i="17" s="1"/>
  <c r="K24" i="17"/>
  <c r="L24" i="17" s="1"/>
  <c r="K20" i="17"/>
  <c r="L20" i="17" s="1"/>
  <c r="K16" i="17"/>
  <c r="L16" i="17" s="1"/>
  <c r="K12" i="17"/>
  <c r="L12" i="17" s="1"/>
  <c r="K49" i="17"/>
  <c r="L49" i="17" s="1"/>
  <c r="K41" i="17"/>
  <c r="L41" i="17" s="1"/>
  <c r="K29" i="17"/>
  <c r="L29" i="17" s="1"/>
  <c r="K21" i="17"/>
  <c r="L21" i="17" s="1"/>
  <c r="K9" i="17"/>
  <c r="L9" i="17" s="1"/>
  <c r="K19" i="17"/>
  <c r="L19" i="17" s="1"/>
  <c r="A1" i="17"/>
  <c r="A75" i="17" l="1"/>
  <c r="A72" i="17"/>
  <c r="A69" i="17"/>
  <c r="A66" i="17"/>
  <c r="A63" i="17"/>
  <c r="A60" i="17"/>
  <c r="A57" i="17"/>
  <c r="A54" i="17"/>
  <c r="A51" i="17"/>
  <c r="A48" i="17"/>
  <c r="A45" i="17"/>
  <c r="A42" i="17"/>
  <c r="A39" i="17"/>
  <c r="A36" i="17"/>
  <c r="A33" i="17"/>
  <c r="A30" i="17"/>
  <c r="A27" i="17"/>
  <c r="A24" i="17"/>
  <c r="A21" i="17"/>
  <c r="A18" i="17"/>
  <c r="A15" i="17"/>
  <c r="A12" i="17"/>
  <c r="A9" i="17"/>
  <c r="A6" i="17"/>
  <c r="A3" i="17"/>
  <c r="A73" i="17"/>
  <c r="A67" i="17"/>
  <c r="A64" i="17"/>
  <c r="A58" i="17"/>
  <c r="A55" i="17"/>
  <c r="A52" i="17"/>
  <c r="A49" i="17"/>
  <c r="A46" i="17"/>
  <c r="A43" i="17"/>
  <c r="A40" i="17"/>
  <c r="A37" i="17"/>
  <c r="A34" i="17"/>
  <c r="A31" i="17"/>
  <c r="A28" i="17"/>
  <c r="A25" i="17"/>
  <c r="A22" i="17"/>
  <c r="A19" i="17"/>
  <c r="A16" i="17"/>
  <c r="A13" i="17"/>
  <c r="A10" i="17"/>
  <c r="A7" i="17"/>
  <c r="A4" i="17"/>
  <c r="N41" i="6" l="1"/>
  <c r="O41" i="6" s="1"/>
  <c r="N42" i="6"/>
  <c r="O42" i="6" s="1"/>
  <c r="N43" i="6"/>
  <c r="O43" i="6" s="1"/>
  <c r="N44" i="6"/>
  <c r="O44" i="6" s="1"/>
  <c r="N45" i="6"/>
  <c r="O45" i="6" s="1"/>
  <c r="N46" i="6"/>
  <c r="O46" i="6" s="1"/>
  <c r="N47" i="6"/>
  <c r="O47" i="6" s="1"/>
  <c r="N48" i="6"/>
  <c r="O48" i="6" s="1"/>
  <c r="N49" i="6"/>
  <c r="O49" i="6" s="1"/>
  <c r="N50" i="6"/>
  <c r="O50" i="6" s="1"/>
  <c r="N51" i="6"/>
  <c r="O51" i="6" s="1"/>
  <c r="N52" i="6"/>
  <c r="O52" i="6" s="1"/>
  <c r="N53" i="6"/>
  <c r="O53" i="6" s="1"/>
  <c r="N33" i="6"/>
  <c r="O33" i="6" s="1"/>
  <c r="N34" i="6"/>
  <c r="O34" i="6" s="1"/>
  <c r="N35" i="6"/>
  <c r="O35" i="6" s="1"/>
  <c r="N36" i="6"/>
  <c r="O36" i="6" s="1"/>
  <c r="N37" i="6"/>
  <c r="O37" i="6" s="1"/>
  <c r="N38" i="6"/>
  <c r="O38" i="6" s="1"/>
  <c r="N39" i="6"/>
  <c r="O39" i="6" s="1"/>
  <c r="N40" i="6"/>
  <c r="O40" i="6" s="1"/>
  <c r="N29" i="6"/>
  <c r="O29" i="6" s="1"/>
  <c r="N30" i="6"/>
  <c r="O30" i="6" s="1"/>
  <c r="N31" i="6"/>
  <c r="O31" i="6" s="1"/>
  <c r="N32" i="6"/>
  <c r="O32" i="6" s="1"/>
  <c r="N4" i="6"/>
  <c r="N5" i="6"/>
  <c r="N6" i="6"/>
  <c r="O6" i="6" s="1"/>
  <c r="C12" i="17" s="1"/>
  <c r="N7" i="6"/>
  <c r="O7" i="6" s="1"/>
  <c r="C15" i="17" s="1"/>
  <c r="N8" i="6"/>
  <c r="O8" i="6" s="1"/>
  <c r="C18" i="17" s="1"/>
  <c r="N9" i="6"/>
  <c r="O9" i="6" s="1"/>
  <c r="C21" i="17" s="1"/>
  <c r="N10" i="6"/>
  <c r="O10" i="6" s="1"/>
  <c r="C24" i="17" s="1"/>
  <c r="N11" i="6"/>
  <c r="O11" i="6" s="1"/>
  <c r="C27" i="17" s="1"/>
  <c r="N12" i="6"/>
  <c r="O12" i="6" s="1"/>
  <c r="C30" i="17" s="1"/>
  <c r="N13" i="6"/>
  <c r="O13" i="6" s="1"/>
  <c r="C33" i="17" s="1"/>
  <c r="N14" i="6"/>
  <c r="O14" i="6" s="1"/>
  <c r="C36" i="17" s="1"/>
  <c r="N15" i="6"/>
  <c r="O15" i="6" s="1"/>
  <c r="C39" i="17" s="1"/>
  <c r="N16" i="6"/>
  <c r="O16" i="6" s="1"/>
  <c r="C42" i="17" s="1"/>
  <c r="N17" i="6"/>
  <c r="O17" i="6" s="1"/>
  <c r="C45" i="17" s="1"/>
  <c r="N18" i="6"/>
  <c r="O18" i="6" s="1"/>
  <c r="C48" i="17" s="1"/>
  <c r="N19" i="6"/>
  <c r="O19" i="6" s="1"/>
  <c r="C51" i="17" s="1"/>
  <c r="N20" i="6"/>
  <c r="O20" i="6" s="1"/>
  <c r="C54" i="17" s="1"/>
  <c r="N21" i="6"/>
  <c r="O21" i="6" s="1"/>
  <c r="C57" i="17" s="1"/>
  <c r="N22" i="6"/>
  <c r="O22" i="6" s="1"/>
  <c r="C60" i="17" s="1"/>
  <c r="N23" i="6"/>
  <c r="O23" i="6" s="1"/>
  <c r="C63" i="17" s="1"/>
  <c r="N24" i="6"/>
  <c r="O24" i="6" s="1"/>
  <c r="C66" i="17" s="1"/>
  <c r="N25" i="6"/>
  <c r="O25" i="6" s="1"/>
  <c r="C69" i="17" s="1"/>
  <c r="N26" i="6"/>
  <c r="O26" i="6" s="1"/>
  <c r="C72" i="17" s="1"/>
  <c r="N27" i="6"/>
  <c r="O27" i="6" s="1"/>
  <c r="C75" i="17" s="1"/>
  <c r="N28" i="6"/>
  <c r="O28" i="6" s="1"/>
  <c r="N3" i="6"/>
  <c r="G28" i="11"/>
  <c r="G30" i="11"/>
  <c r="G31" i="11"/>
  <c r="G4" i="11"/>
  <c r="G3" i="11"/>
  <c r="G4"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3" i="14"/>
  <c r="F4" i="5"/>
  <c r="G4" i="5" s="1"/>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3" i="5"/>
  <c r="G3" i="5" s="1"/>
  <c r="G21" i="9"/>
  <c r="G6" i="11" l="1"/>
  <c r="G7" i="11"/>
  <c r="G8" i="11"/>
  <c r="G9" i="11"/>
  <c r="G10" i="11"/>
  <c r="G11" i="11"/>
  <c r="G12" i="11"/>
  <c r="G13" i="11"/>
  <c r="G14" i="11"/>
  <c r="G15" i="11"/>
  <c r="G16" i="11"/>
  <c r="G17" i="11"/>
  <c r="G18" i="11"/>
  <c r="G19" i="11"/>
  <c r="G20" i="11"/>
  <c r="G21" i="11"/>
  <c r="G22" i="11"/>
  <c r="G23" i="11"/>
  <c r="G24" i="11"/>
  <c r="G25" i="11"/>
  <c r="G26" i="11"/>
  <c r="G27" i="11"/>
  <c r="G29" i="11"/>
  <c r="G32" i="11"/>
  <c r="G33" i="11"/>
  <c r="G34" i="11"/>
  <c r="G35" i="11"/>
  <c r="G36" i="11"/>
  <c r="G37" i="11"/>
  <c r="G38" i="11"/>
  <c r="G39" i="11"/>
  <c r="G40" i="11"/>
  <c r="G41" i="11"/>
  <c r="G42" i="11"/>
  <c r="G43" i="11"/>
  <c r="G44" i="11"/>
  <c r="G45" i="11"/>
  <c r="G5" i="11"/>
  <c r="H42" i="14" l="1"/>
  <c r="H14" i="14"/>
  <c r="H42" i="11"/>
  <c r="H14" i="11"/>
  <c r="G2" i="6" l="1"/>
  <c r="H45" i="14" l="1"/>
  <c r="H44" i="14"/>
  <c r="H43"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3" i="14"/>
  <c r="H12" i="14"/>
  <c r="H11" i="14"/>
  <c r="H10" i="14"/>
  <c r="H9" i="14"/>
  <c r="H8" i="14"/>
  <c r="H7" i="14"/>
  <c r="I7" i="14" s="1"/>
  <c r="H6" i="14"/>
  <c r="I6" i="14" s="1"/>
  <c r="H5" i="14"/>
  <c r="H4" i="14"/>
  <c r="H3" i="14"/>
  <c r="B3" i="12"/>
  <c r="C3" i="12" s="1"/>
  <c r="I8" i="14" l="1"/>
  <c r="V5" i="17"/>
  <c r="I5" i="14"/>
  <c r="V4" i="17"/>
  <c r="V3" i="17"/>
  <c r="I4" i="14"/>
  <c r="V2" i="17"/>
  <c r="I3" i="14"/>
  <c r="B4" i="12"/>
  <c r="B5" i="12" s="1"/>
  <c r="H48" i="14"/>
  <c r="H1" i="14"/>
  <c r="H45" i="11"/>
  <c r="H44" i="11"/>
  <c r="H43"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3" i="11"/>
  <c r="H12" i="11"/>
  <c r="H11" i="11"/>
  <c r="H10" i="11"/>
  <c r="H9" i="11"/>
  <c r="H8" i="11"/>
  <c r="H7" i="11"/>
  <c r="H6" i="11"/>
  <c r="H5" i="11"/>
  <c r="H4" i="11"/>
  <c r="H3" i="11"/>
  <c r="C4" i="12" s="1"/>
  <c r="C5" i="12" s="1"/>
  <c r="G6" i="6"/>
  <c r="G7" i="6"/>
  <c r="G8" i="6"/>
  <c r="G9" i="6"/>
  <c r="T4" i="17" s="1"/>
  <c r="U4" i="17" s="1"/>
  <c r="G10" i="6"/>
  <c r="G11" i="6"/>
  <c r="G12" i="6"/>
  <c r="G13" i="6"/>
  <c r="G14" i="6"/>
  <c r="G15" i="6"/>
  <c r="G16" i="6"/>
  <c r="G17" i="6"/>
  <c r="G18" i="6"/>
  <c r="G19" i="6"/>
  <c r="G20" i="6"/>
  <c r="G21" i="6"/>
  <c r="G22" i="6"/>
  <c r="G23" i="6"/>
  <c r="G24" i="6"/>
  <c r="G25" i="6"/>
  <c r="G26" i="6"/>
  <c r="G27" i="6"/>
  <c r="G28" i="6"/>
  <c r="G5" i="6"/>
  <c r="C3" i="7"/>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T5" i="17" l="1"/>
  <c r="U5" i="17" s="1"/>
  <c r="K8" i="17"/>
  <c r="L8" i="17" s="1"/>
  <c r="K6" i="17"/>
  <c r="L6" i="17" s="1"/>
  <c r="T3" i="17"/>
  <c r="U3" i="17" s="1"/>
  <c r="E3" i="12"/>
  <c r="O23" i="7"/>
  <c r="T2" i="17"/>
  <c r="U2" i="17" s="1"/>
  <c r="O7" i="7"/>
  <c r="K2" i="17"/>
  <c r="L2" i="17" s="1"/>
  <c r="K5" i="17"/>
  <c r="L5" i="17" s="1"/>
  <c r="O27" i="7"/>
  <c r="O11" i="7"/>
  <c r="O21" i="7"/>
  <c r="O13" i="7"/>
  <c r="K3" i="17"/>
  <c r="L3" i="17" s="1"/>
  <c r="O9" i="7"/>
  <c r="O26" i="7"/>
  <c r="O18" i="7"/>
  <c r="O10" i="7"/>
  <c r="K4" i="17"/>
  <c r="L4" i="17" s="1"/>
  <c r="O5" i="6"/>
  <c r="C9" i="17" s="1"/>
  <c r="E3" i="7"/>
  <c r="G3" i="7"/>
  <c r="O4" i="6"/>
  <c r="C6" i="17" s="1"/>
  <c r="O3" i="6"/>
  <c r="C3" i="17" s="1"/>
  <c r="B6" i="12"/>
  <c r="C6" i="12" s="1"/>
  <c r="H48" i="11"/>
  <c r="H1" i="11"/>
  <c r="C4" i="7"/>
  <c r="G48" i="5"/>
  <c r="G1" i="5"/>
  <c r="D3" i="7" s="1"/>
  <c r="E4" i="12" l="1"/>
  <c r="E5" i="12" s="1"/>
  <c r="E6" i="12" s="1"/>
  <c r="F3" i="12"/>
  <c r="O17" i="7"/>
  <c r="O24" i="7"/>
  <c r="O4" i="7"/>
  <c r="O14" i="7"/>
  <c r="O22" i="7"/>
  <c r="O5" i="7"/>
  <c r="O12" i="7"/>
  <c r="O20" i="7"/>
  <c r="O15" i="7"/>
  <c r="O6" i="7"/>
  <c r="O25" i="7"/>
  <c r="O16" i="7"/>
  <c r="O19" i="7"/>
  <c r="O8" i="7"/>
  <c r="G4" i="7"/>
  <c r="E4" i="7"/>
  <c r="D3" i="12"/>
  <c r="F3" i="7" s="1"/>
  <c r="D9" i="7"/>
  <c r="D11" i="7"/>
  <c r="D6" i="7"/>
  <c r="D27" i="7"/>
  <c r="D22" i="7"/>
  <c r="D24" i="7"/>
  <c r="D10" i="7"/>
  <c r="D26" i="7"/>
  <c r="D17" i="7"/>
  <c r="D15" i="7"/>
  <c r="D8" i="7"/>
  <c r="D5" i="7"/>
  <c r="D14" i="7"/>
  <c r="D16" i="7"/>
  <c r="D25" i="7"/>
  <c r="D19" i="7"/>
  <c r="D12" i="7"/>
  <c r="D13" i="7"/>
  <c r="D18" i="7"/>
  <c r="D4" i="7"/>
  <c r="D7" i="7"/>
  <c r="D23" i="7"/>
  <c r="D20" i="7"/>
  <c r="D21" i="7"/>
  <c r="D4" i="12"/>
  <c r="F4" i="7" s="1"/>
  <c r="B7" i="12"/>
  <c r="C7" i="12" s="1"/>
  <c r="C5" i="7"/>
  <c r="E7" i="12" l="1"/>
  <c r="F4" i="12"/>
  <c r="F5" i="12"/>
  <c r="H3" i="7"/>
  <c r="P3" i="7"/>
  <c r="E5" i="7"/>
  <c r="G5" i="7"/>
  <c r="D5" i="12"/>
  <c r="F5" i="7" s="1"/>
  <c r="B8" i="12"/>
  <c r="C6" i="7"/>
  <c r="E8" i="12" l="1"/>
  <c r="C8" i="12"/>
  <c r="P4" i="7"/>
  <c r="H4" i="7"/>
  <c r="H5" i="7"/>
  <c r="I5" i="7" s="1"/>
  <c r="P5" i="7"/>
  <c r="E6" i="7"/>
  <c r="G6" i="7"/>
  <c r="I3" i="7"/>
  <c r="D6" i="12"/>
  <c r="F6" i="7" s="1"/>
  <c r="F6" i="12"/>
  <c r="B9" i="12"/>
  <c r="C7" i="7"/>
  <c r="C9" i="12" l="1"/>
  <c r="E9" i="12"/>
  <c r="I4" i="7"/>
  <c r="H6" i="7"/>
  <c r="I6" i="7" s="1"/>
  <c r="G7" i="7"/>
  <c r="E7" i="7"/>
  <c r="P6" i="7"/>
  <c r="D7" i="12"/>
  <c r="F7" i="7" s="1"/>
  <c r="F7" i="12"/>
  <c r="B10" i="12"/>
  <c r="C10" i="12" s="1"/>
  <c r="C8" i="7"/>
  <c r="E10" i="12" l="1"/>
  <c r="H7" i="7"/>
  <c r="I7" i="7" s="1"/>
  <c r="G8" i="7"/>
  <c r="E8" i="7"/>
  <c r="P7" i="7"/>
  <c r="Q6" i="7" s="1"/>
  <c r="D8" i="12"/>
  <c r="F8" i="7" s="1"/>
  <c r="F8" i="12"/>
  <c r="B11" i="12"/>
  <c r="C9" i="7"/>
  <c r="E11" i="12" l="1"/>
  <c r="C11" i="12"/>
  <c r="H8" i="7"/>
  <c r="I8" i="7" s="1"/>
  <c r="P8" i="7"/>
  <c r="G9" i="7"/>
  <c r="E9" i="7"/>
  <c r="Q3" i="7"/>
  <c r="J5" i="7"/>
  <c r="Q7" i="7"/>
  <c r="Q5" i="7"/>
  <c r="Q4" i="7"/>
  <c r="D9" i="12"/>
  <c r="F9" i="7" s="1"/>
  <c r="F9" i="12"/>
  <c r="B12" i="12"/>
  <c r="J4" i="7"/>
  <c r="C10" i="7"/>
  <c r="J6" i="7"/>
  <c r="J7" i="7"/>
  <c r="J3" i="7"/>
  <c r="E12" i="12" l="1"/>
  <c r="C12" i="12"/>
  <c r="H9" i="7"/>
  <c r="I9" i="7" s="1"/>
  <c r="E10" i="7"/>
  <c r="G10" i="7"/>
  <c r="P9" i="7"/>
  <c r="D10" i="12"/>
  <c r="F10" i="7" s="1"/>
  <c r="F10" i="12"/>
  <c r="B13" i="12"/>
  <c r="C11" i="7"/>
  <c r="E13" i="12" l="1"/>
  <c r="C13" i="12"/>
  <c r="H10" i="7"/>
  <c r="I10" i="7" s="1"/>
  <c r="E11" i="7"/>
  <c r="G11" i="7"/>
  <c r="P10" i="7"/>
  <c r="D11" i="12"/>
  <c r="F11" i="7" s="1"/>
  <c r="F11" i="12"/>
  <c r="B14" i="12"/>
  <c r="C12" i="7"/>
  <c r="E14" i="12" l="1"/>
  <c r="C14" i="12"/>
  <c r="H11" i="7"/>
  <c r="I11" i="7" s="1"/>
  <c r="G12" i="7"/>
  <c r="E12" i="7"/>
  <c r="P11" i="7"/>
  <c r="D12" i="12"/>
  <c r="F12" i="7" s="1"/>
  <c r="F12" i="12"/>
  <c r="B15" i="12"/>
  <c r="C13" i="7"/>
  <c r="E15" i="12" l="1"/>
  <c r="C15" i="12"/>
  <c r="H12" i="7"/>
  <c r="I12" i="7" s="1"/>
  <c r="E13" i="7"/>
  <c r="G13" i="7"/>
  <c r="P12" i="7"/>
  <c r="R4" i="7" s="1"/>
  <c r="D13" i="12"/>
  <c r="F13" i="7" s="1"/>
  <c r="F13" i="12"/>
  <c r="B16" i="12"/>
  <c r="C14" i="7"/>
  <c r="E16" i="12" l="1"/>
  <c r="C16" i="12"/>
  <c r="H13" i="7"/>
  <c r="I13" i="7" s="1"/>
  <c r="P13" i="7"/>
  <c r="E14" i="7"/>
  <c r="G14" i="7"/>
  <c r="R5" i="7"/>
  <c r="R6" i="7"/>
  <c r="R9" i="7"/>
  <c r="R7" i="7"/>
  <c r="R11" i="7"/>
  <c r="R12" i="7"/>
  <c r="R8" i="7"/>
  <c r="R3" i="7"/>
  <c r="R10" i="7"/>
  <c r="K9" i="7"/>
  <c r="D14" i="12"/>
  <c r="F14" i="7" s="1"/>
  <c r="K4" i="7"/>
  <c r="K6" i="7"/>
  <c r="K5" i="7"/>
  <c r="K8" i="7"/>
  <c r="K11" i="7"/>
  <c r="K3" i="7"/>
  <c r="K10" i="7"/>
  <c r="K7" i="7"/>
  <c r="K12" i="7"/>
  <c r="F14" i="12"/>
  <c r="B17" i="12"/>
  <c r="C15" i="7"/>
  <c r="E17" i="12" l="1"/>
  <c r="C17" i="12"/>
  <c r="H14" i="7"/>
  <c r="I14" i="7" s="1"/>
  <c r="G15" i="7"/>
  <c r="E15" i="7"/>
  <c r="P14" i="7"/>
  <c r="D15" i="12"/>
  <c r="F15" i="7" s="1"/>
  <c r="F15" i="12"/>
  <c r="B18" i="12"/>
  <c r="C18" i="12" s="1"/>
  <c r="C16" i="7"/>
  <c r="E18" i="12" l="1"/>
  <c r="H15" i="7"/>
  <c r="I15" i="7" s="1"/>
  <c r="P15" i="7"/>
  <c r="C17" i="7"/>
  <c r="G16" i="7"/>
  <c r="E16" i="7"/>
  <c r="D16" i="12"/>
  <c r="F16" i="7" s="1"/>
  <c r="F16" i="12"/>
  <c r="B19" i="12"/>
  <c r="C19" i="12" s="1"/>
  <c r="E19" i="12" l="1"/>
  <c r="H16" i="7"/>
  <c r="I16" i="7" s="1"/>
  <c r="P16" i="7"/>
  <c r="G17" i="7"/>
  <c r="E17" i="7"/>
  <c r="C18" i="7"/>
  <c r="C19" i="7" s="1"/>
  <c r="D17" i="12"/>
  <c r="F17" i="7" s="1"/>
  <c r="F17" i="12"/>
  <c r="B20" i="12"/>
  <c r="C20" i="12" s="1"/>
  <c r="E20" i="12" l="1"/>
  <c r="E21" i="12" s="1"/>
  <c r="H17" i="7"/>
  <c r="E19" i="7"/>
  <c r="G19" i="7"/>
  <c r="P17" i="7"/>
  <c r="E18" i="7"/>
  <c r="G18" i="7"/>
  <c r="D18" i="12"/>
  <c r="F18" i="7" s="1"/>
  <c r="F18" i="12"/>
  <c r="B21" i="12"/>
  <c r="C21" i="12" s="1"/>
  <c r="C20" i="7"/>
  <c r="H18" i="7" l="1"/>
  <c r="I17" i="7"/>
  <c r="P18" i="7"/>
  <c r="G20" i="7"/>
  <c r="E20" i="7"/>
  <c r="D19" i="12"/>
  <c r="F19" i="7" s="1"/>
  <c r="F19" i="12"/>
  <c r="B22" i="12"/>
  <c r="C22" i="12" s="1"/>
  <c r="C21" i="7"/>
  <c r="E22" i="12" l="1"/>
  <c r="H19" i="7"/>
  <c r="I19" i="7" s="1"/>
  <c r="I18" i="7"/>
  <c r="E21" i="7"/>
  <c r="G21" i="7"/>
  <c r="D20" i="12"/>
  <c r="F20" i="7" s="1"/>
  <c r="F20" i="12"/>
  <c r="B23" i="12"/>
  <c r="C22" i="7"/>
  <c r="E23" i="12" l="1"/>
  <c r="E24" i="12" s="1"/>
  <c r="C23" i="12"/>
  <c r="H20" i="7"/>
  <c r="P19" i="7"/>
  <c r="E22" i="7"/>
  <c r="G22" i="7"/>
  <c r="P20" i="7"/>
  <c r="D21" i="12"/>
  <c r="F21" i="7" s="1"/>
  <c r="F21" i="12"/>
  <c r="B24" i="12"/>
  <c r="C23" i="7"/>
  <c r="C24" i="12" l="1"/>
  <c r="H21" i="7"/>
  <c r="I20" i="7"/>
  <c r="G23" i="7"/>
  <c r="E23" i="7"/>
  <c r="P21" i="7"/>
  <c r="D22" i="12"/>
  <c r="F22" i="7" s="1"/>
  <c r="F22" i="12"/>
  <c r="B25" i="12"/>
  <c r="E25" i="12" s="1"/>
  <c r="C24" i="7"/>
  <c r="C25" i="12" l="1"/>
  <c r="H22" i="7"/>
  <c r="P22" i="7"/>
  <c r="I21" i="7"/>
  <c r="G24" i="7"/>
  <c r="E24" i="7"/>
  <c r="D23" i="12"/>
  <c r="F23" i="7" s="1"/>
  <c r="F23" i="12"/>
  <c r="B26" i="12"/>
  <c r="E26" i="12" s="1"/>
  <c r="C25" i="7"/>
  <c r="C26" i="12" l="1"/>
  <c r="H23" i="7"/>
  <c r="G25" i="7"/>
  <c r="E25" i="7"/>
  <c r="P23" i="7"/>
  <c r="I22" i="7"/>
  <c r="D24" i="12"/>
  <c r="F24" i="7" s="1"/>
  <c r="F24" i="12"/>
  <c r="B27" i="12"/>
  <c r="E27" i="12" s="1"/>
  <c r="C26" i="7"/>
  <c r="C27" i="12" l="1"/>
  <c r="H24" i="7"/>
  <c r="P24" i="7"/>
  <c r="I23" i="7"/>
  <c r="E26" i="7"/>
  <c r="G26" i="7"/>
  <c r="D25" i="12"/>
  <c r="F25" i="7" s="1"/>
  <c r="F25" i="12"/>
  <c r="C27" i="7"/>
  <c r="H25" i="7" l="1"/>
  <c r="I24" i="7"/>
  <c r="G27" i="7"/>
  <c r="E27" i="7"/>
  <c r="P25" i="7"/>
  <c r="D27" i="12"/>
  <c r="F27" i="7" s="1"/>
  <c r="D26" i="12"/>
  <c r="F26" i="7" s="1"/>
  <c r="F27" i="12"/>
  <c r="F26" i="12"/>
  <c r="H27" i="7" l="1"/>
  <c r="I27" i="7" s="1"/>
  <c r="P27" i="7"/>
  <c r="H26" i="7"/>
  <c r="P26" i="7"/>
  <c r="I25" i="7"/>
  <c r="I26" i="7" l="1"/>
  <c r="L6" i="7" s="1"/>
  <c r="S4" i="7"/>
  <c r="S25" i="7"/>
  <c r="S14" i="7"/>
  <c r="S6" i="7"/>
  <c r="S7" i="7"/>
  <c r="S21" i="7"/>
  <c r="S3" i="7"/>
  <c r="S13" i="7"/>
  <c r="S23" i="7"/>
  <c r="S17" i="7"/>
  <c r="S9" i="7"/>
  <c r="S27" i="7"/>
  <c r="S26" i="7"/>
  <c r="S15" i="7"/>
  <c r="S11" i="7"/>
  <c r="S10" i="7"/>
  <c r="S20" i="7"/>
  <c r="S16" i="7"/>
  <c r="S8" i="7"/>
  <c r="S24" i="7"/>
  <c r="S12" i="7"/>
  <c r="S18" i="7"/>
  <c r="S19" i="7"/>
  <c r="S5" i="7"/>
  <c r="S22" i="7"/>
  <c r="L25" i="7" l="1"/>
  <c r="L22" i="7"/>
  <c r="L4" i="7"/>
  <c r="L5" i="7"/>
  <c r="L15" i="7"/>
  <c r="L27" i="7"/>
  <c r="L12" i="7"/>
  <c r="L23" i="7"/>
  <c r="L21" i="7"/>
  <c r="L16" i="7"/>
  <c r="L10" i="7"/>
  <c r="L18" i="7"/>
  <c r="L9" i="7"/>
  <c r="L19" i="7"/>
  <c r="L13" i="7"/>
  <c r="L8" i="7"/>
  <c r="L11" i="7"/>
  <c r="L24" i="7"/>
  <c r="L26" i="7"/>
  <c r="L3" i="7"/>
  <c r="L14" i="7"/>
  <c r="L7" i="7"/>
  <c r="L20" i="7"/>
  <c r="L17" i="7"/>
</calcChain>
</file>

<file path=xl/comments1.xml><?xml version="1.0" encoding="utf-8"?>
<comments xmlns="http://schemas.openxmlformats.org/spreadsheetml/2006/main">
  <authors>
    <author>jadalziel</author>
  </authors>
  <commentList>
    <comment ref="E2" authorId="0" shapeId="0">
      <text>
        <r>
          <rPr>
            <sz val="11"/>
            <color indexed="81"/>
            <rFont val="Tahoma"/>
            <family val="2"/>
          </rPr>
          <t>Be sure to select an option for the frequency at which the expenditure is incurred, otherwise the expenditure will not be factored into the long term projection</t>
        </r>
        <r>
          <rPr>
            <sz val="9"/>
            <color indexed="81"/>
            <rFont val="Tahoma"/>
            <family val="2"/>
          </rPr>
          <t xml:space="preserve">
</t>
        </r>
      </text>
    </comment>
  </commentList>
</comments>
</file>

<file path=xl/comments2.xml><?xml version="1.0" encoding="utf-8"?>
<comments xmlns="http://schemas.openxmlformats.org/spreadsheetml/2006/main">
  <authors>
    <author>jadalziel</author>
  </authors>
  <commentList>
    <comment ref="E2" authorId="0" shapeId="0">
      <text>
        <r>
          <rPr>
            <sz val="11"/>
            <color indexed="81"/>
            <rFont val="Tahoma"/>
            <family val="2"/>
          </rPr>
          <t>Years do not have to be in order. Be sure to delete projects that have already been completed so that they aren't factored into long term projection</t>
        </r>
        <r>
          <rPr>
            <b/>
            <sz val="9"/>
            <color indexed="81"/>
            <rFont val="Tahoma"/>
            <family val="2"/>
          </rPr>
          <t>.</t>
        </r>
      </text>
    </comment>
  </commentList>
</comments>
</file>

<file path=xl/comments3.xml><?xml version="1.0" encoding="utf-8"?>
<comments xmlns="http://schemas.openxmlformats.org/spreadsheetml/2006/main">
  <authors>
    <author>Adalziel</author>
    <author>jadalziel</author>
  </authors>
  <commentList>
    <comment ref="D2" authorId="0" shapeId="0">
      <text>
        <r>
          <rPr>
            <sz val="9"/>
            <color indexed="81"/>
            <rFont val="Tahoma"/>
            <family val="2"/>
          </rPr>
          <t>The year of installation should automatically be carried forward from what was indicated on the previous sheet</t>
        </r>
      </text>
    </comment>
    <comment ref="F2" authorId="1" shapeId="0">
      <text>
        <r>
          <rPr>
            <sz val="11"/>
            <color indexed="81"/>
            <rFont val="Tahoma"/>
            <family val="2"/>
          </rPr>
          <t>Be sure to select an option for the frequency at which the expenditure is incurred, otherwise the expenditure will not be factored into the long term projection</t>
        </r>
        <r>
          <rPr>
            <sz val="9"/>
            <color indexed="81"/>
            <rFont val="Tahoma"/>
            <family val="2"/>
          </rPr>
          <t xml:space="preserve">
</t>
        </r>
      </text>
    </comment>
  </commentList>
</comments>
</file>

<file path=xl/comments4.xml><?xml version="1.0" encoding="utf-8"?>
<comments xmlns="http://schemas.openxmlformats.org/spreadsheetml/2006/main">
  <authors>
    <author>jadalziel</author>
  </authors>
  <commentList>
    <comment ref="E2" authorId="0" shapeId="0">
      <text>
        <r>
          <rPr>
            <sz val="11"/>
            <color indexed="81"/>
            <rFont val="Tahoma"/>
            <family val="2"/>
          </rPr>
          <t>Years do not have to be in order. Be sure to delete projects that have already been completed so that they aren't factored into long term projection.</t>
        </r>
      </text>
    </comment>
  </commentList>
</comments>
</file>

<file path=xl/comments5.xml><?xml version="1.0" encoding="utf-8"?>
<comments xmlns="http://schemas.openxmlformats.org/spreadsheetml/2006/main">
  <authors>
    <author>Adalziel</author>
    <author>jadalziel</author>
  </authors>
  <commentList>
    <comment ref="D2" authorId="0" shapeId="0">
      <text>
        <r>
          <rPr>
            <sz val="9"/>
            <color indexed="81"/>
            <rFont val="Tahoma"/>
            <family val="2"/>
          </rPr>
          <t>The year of installation should automatically be carried forward from what was indicated on the previous sheet</t>
        </r>
      </text>
    </comment>
    <comment ref="F2" authorId="1" shapeId="0">
      <text>
        <r>
          <rPr>
            <sz val="11"/>
            <color indexed="81"/>
            <rFont val="Tahoma"/>
            <family val="2"/>
          </rPr>
          <t>Be sure to select an option for the frequency at which the expenditure is incurred, otherwise the expenditure will not be factored into the long term projection</t>
        </r>
        <r>
          <rPr>
            <sz val="9"/>
            <color indexed="81"/>
            <rFont val="Tahoma"/>
            <family val="2"/>
          </rPr>
          <t xml:space="preserve">
</t>
        </r>
      </text>
    </comment>
  </commentList>
</comments>
</file>

<file path=xl/comments6.xml><?xml version="1.0" encoding="utf-8"?>
<comments xmlns="http://schemas.openxmlformats.org/spreadsheetml/2006/main">
  <authors>
    <author>Adalziel</author>
  </authors>
  <commentList>
    <comment ref="B2" authorId="0" shapeId="0">
      <text>
        <r>
          <rPr>
            <sz val="11"/>
            <color indexed="81"/>
            <rFont val="Tahoma"/>
            <family val="2"/>
          </rPr>
          <t>Select an asset from the drop down menu, or type in the name of a new asset not include on the list.</t>
        </r>
      </text>
    </comment>
  </commentList>
</comments>
</file>

<file path=xl/sharedStrings.xml><?xml version="1.0" encoding="utf-8"?>
<sst xmlns="http://schemas.openxmlformats.org/spreadsheetml/2006/main" count="320" uniqueCount="106">
  <si>
    <t>Asset</t>
  </si>
  <si>
    <t>Estimated Cost</t>
  </si>
  <si>
    <t>Frequency of Expenditure</t>
  </si>
  <si>
    <t>Weekly</t>
  </si>
  <si>
    <t>Monthly</t>
  </si>
  <si>
    <t>Annually</t>
  </si>
  <si>
    <t>Semi-Annually</t>
  </si>
  <si>
    <t>Bi-Annually</t>
  </si>
  <si>
    <t>Every 5 years</t>
  </si>
  <si>
    <t>Every 10 years</t>
  </si>
  <si>
    <t>Equivalent Annual Cost</t>
  </si>
  <si>
    <t>Cost</t>
  </si>
  <si>
    <t>Multiplication Factor</t>
  </si>
  <si>
    <t>Factor</t>
  </si>
  <si>
    <t>Year:</t>
  </si>
  <si>
    <t>Year</t>
  </si>
  <si>
    <t>TOTAL</t>
  </si>
  <si>
    <t>Total</t>
  </si>
  <si>
    <t>Anticipated Year</t>
  </si>
  <si>
    <t>Rural Municipality of:</t>
  </si>
  <si>
    <t>Chief Administrative Officer:</t>
  </si>
  <si>
    <t>Month:</t>
  </si>
  <si>
    <t>Day:</t>
  </si>
  <si>
    <t>Description of Expenditure</t>
  </si>
  <si>
    <t>Planned/Necessary Capital Expenditures</t>
  </si>
  <si>
    <t>TOTAL ANNUAL O&amp;M EXPENDITURES</t>
  </si>
  <si>
    <t>Total Projected Annual Expenditures</t>
  </si>
  <si>
    <t>Desired/ Non-Essential Capital</t>
  </si>
  <si>
    <t>Desired/Non-Essential Capital Expenditures</t>
  </si>
  <si>
    <t>Description of Project</t>
  </si>
  <si>
    <t>5 Year Average</t>
  </si>
  <si>
    <t>10 Year Average</t>
  </si>
  <si>
    <t>25 Year Average</t>
  </si>
  <si>
    <t>*** USERS OF THIS SPREADSHEET ARE TO FILL OUT ONLY THE CELLS HIGHLIGHTED WITH THIS COLOR ***</t>
  </si>
  <si>
    <t>Planned/ Necessary Capital</t>
  </si>
  <si>
    <t>Average Annual Municipal Budget</t>
  </si>
  <si>
    <t>Annual Average Operating + Capital Budget</t>
  </si>
  <si>
    <t>Bi-Weekly</t>
  </si>
  <si>
    <t>Frequency (select option)</t>
  </si>
  <si>
    <t>***NOTE: Inflation has been included for all future expenditures at a rate of 2% per year</t>
  </si>
  <si>
    <t>Inflation Rate</t>
  </si>
  <si>
    <t>Future Value Calculation</t>
  </si>
  <si>
    <t>O&amp;M Expenditures from Desired Cap. Expenditures</t>
  </si>
  <si>
    <t>O&amp;M for Desired, Non-Essential EXP.</t>
  </si>
  <si>
    <t>Year of Installation</t>
  </si>
  <si>
    <t>Future O&amp;M Expenditures:Capital Expenditures</t>
  </si>
  <si>
    <t>Annual O&amp;M from Planned CAPEX-
No Inflation</t>
  </si>
  <si>
    <t>Annual O&amp;M from Planned CAPEX-
Inflation calculated</t>
  </si>
  <si>
    <t>Annual O&amp;M from Desired CAPEX-
No Inflation</t>
  </si>
  <si>
    <t>Annual O&amp;M from Desired CAPEX-
Inflation calculated</t>
  </si>
  <si>
    <t>Current Assets - 
Operating-Maintenance Expenditures</t>
  </si>
  <si>
    <t>Asset Name</t>
  </si>
  <si>
    <t>Location (if applicable)</t>
  </si>
  <si>
    <t>Inventory of Municipal Assets</t>
  </si>
  <si>
    <t>Current Operating/ Maintenance</t>
  </si>
  <si>
    <t>O&amp;M Expenditures for Planned Capital</t>
  </si>
  <si>
    <t>O&amp;M for Planned Capital Expenditures</t>
  </si>
  <si>
    <t>Estimated Annual Inflation Rate:</t>
  </si>
  <si>
    <t>(Rate is entered on INSTRUCTIONS tab)</t>
  </si>
  <si>
    <t>(suggested: 2%)</t>
  </si>
  <si>
    <r>
      <t xml:space="preserve">***NOTE: Inflation has been included for all future expenditures. To change the estimated inflation rate please see the </t>
    </r>
    <r>
      <rPr>
        <b/>
        <sz val="10"/>
        <color theme="1"/>
        <rFont val="Calibri"/>
        <family val="2"/>
        <scheme val="minor"/>
      </rPr>
      <t>INSTRUCTIONS</t>
    </r>
    <r>
      <rPr>
        <sz val="10"/>
        <color theme="1"/>
        <rFont val="Calibri"/>
        <family val="2"/>
        <scheme val="minor"/>
      </rPr>
      <t xml:space="preserve"> </t>
    </r>
    <r>
      <rPr>
        <i/>
        <sz val="10"/>
        <color theme="1"/>
        <rFont val="Calibri"/>
        <family val="2"/>
        <scheme val="minor"/>
      </rPr>
      <t>tab.</t>
    </r>
  </si>
  <si>
    <t>Planned/Essential Costs</t>
  </si>
  <si>
    <t>Select Option</t>
  </si>
  <si>
    <t>Annual Average Operating</t>
  </si>
  <si>
    <t>Annual Average Capital Budget</t>
  </si>
  <si>
    <t>Insert annual averages into the colored boxes below to determine the total annual budget</t>
  </si>
  <si>
    <t>Replacement Cost</t>
  </si>
  <si>
    <t>Annual Operating Costs</t>
  </si>
  <si>
    <t>Description</t>
  </si>
  <si>
    <t>Cost (Present)</t>
  </si>
  <si>
    <t>Cost (Future)</t>
  </si>
  <si>
    <t>Required Reserve Funds</t>
  </si>
  <si>
    <t>diff years</t>
  </si>
  <si>
    <t>Year Constructed / Acquired</t>
  </si>
  <si>
    <t>Operating &amp; Maintenance</t>
  </si>
  <si>
    <t>Quarterly</t>
  </si>
  <si>
    <t>Include</t>
  </si>
  <si>
    <t>Yes</t>
  </si>
  <si>
    <t>No</t>
  </si>
  <si>
    <t>Annual Average Operating Budget</t>
  </si>
  <si>
    <t>Total Annual Average Budget</t>
  </si>
  <si>
    <t>Project Name</t>
  </si>
  <si>
    <t>Project</t>
  </si>
  <si>
    <t>Description of Op/Maint. Expenditure</t>
  </si>
  <si>
    <r>
      <t xml:space="preserve">
This spreadsheet displays future capital and operating/maintenance expenditures in easy-to-interpret charts.
One of the key takeaways from these charts is how the municipality's projected capital/O&amp;M costs compare with what's historically been budgeted.
In order for the charts to display an accurate budget number, municipalities are requested to go back over the last few years to determine an average </t>
    </r>
    <r>
      <rPr>
        <b/>
        <sz val="12"/>
        <color theme="1"/>
        <rFont val="Calibri"/>
        <family val="2"/>
        <scheme val="minor"/>
      </rPr>
      <t>Operating Budget</t>
    </r>
    <r>
      <rPr>
        <sz val="12"/>
        <color theme="1"/>
        <rFont val="Calibri"/>
        <family val="2"/>
        <scheme val="minor"/>
      </rPr>
      <t xml:space="preserve">, as well as an average </t>
    </r>
    <r>
      <rPr>
        <b/>
        <sz val="12"/>
        <color theme="1"/>
        <rFont val="Calibri"/>
        <family val="2"/>
        <scheme val="minor"/>
      </rPr>
      <t>Capital Budget. 
**** These numbers do not need to be 100% accurate. It's only meant to roughly depict how your anticipated expenditures compare with what the municipality has typically been budgeting.</t>
    </r>
    <r>
      <rPr>
        <sz val="12"/>
        <color theme="1"/>
        <rFont val="Calibri"/>
        <family val="2"/>
        <scheme val="minor"/>
      </rPr>
      <t xml:space="preserve">
These numbers will be factored into the "8. AnnualExpTable" tab as well as the Charts.</t>
    </r>
  </si>
  <si>
    <t xml:space="preserve">End of formatted rows. To insert more, highlight a few empty rows above, right click and select "Insert". On the menu that appears next, select "shift cells down". The sheet must be unprotected before this is attempted. See INSTRUCTIONS sheet for more info. </t>
  </si>
  <si>
    <t>End of formatted rows. To insert more, highlight a few empty rows above, right click and select "Insert". On the menu that appears next, select "shift cells down". The sheet must be unprotected before this is attempted. See INSTRUCTIONS sheet for more info.</t>
  </si>
  <si>
    <t>TOTAL Planned Cap/OP/Maint Costs</t>
  </si>
  <si>
    <t>Completed Projects</t>
  </si>
  <si>
    <t>Year Completed</t>
  </si>
  <si>
    <t>Total Cost</t>
  </si>
  <si>
    <t>Municipal Share</t>
  </si>
  <si>
    <t>Provincial Share</t>
  </si>
  <si>
    <t>Federal Share</t>
  </si>
  <si>
    <t>Other Share</t>
  </si>
  <si>
    <t>Project Financials</t>
  </si>
  <si>
    <t>End of formatted rows. To insert more, select a few empty rows above, right click and select "Insert". On the menu that appears next, select "shift cells down"</t>
  </si>
  <si>
    <t>Risk Rating</t>
  </si>
  <si>
    <t>Priority Rating</t>
  </si>
  <si>
    <t>Year Constructed or Acquired</t>
  </si>
  <si>
    <t>Purpose For Which Asset is Held</t>
  </si>
  <si>
    <t>Expected Useful Life</t>
  </si>
  <si>
    <t>Anytown</t>
  </si>
  <si>
    <t>31</t>
  </si>
  <si>
    <r>
      <rPr>
        <b/>
        <u/>
        <sz val="20"/>
        <color theme="4" tint="-0.249977111117893"/>
        <rFont val="Calibri"/>
        <family val="2"/>
        <scheme val="minor"/>
      </rPr>
      <t>Annual Expenditure Tracking Tool for Small Municipalities</t>
    </r>
    <r>
      <rPr>
        <sz val="11"/>
        <color theme="1"/>
        <rFont val="Calibri"/>
        <family val="2"/>
        <scheme val="minor"/>
      </rPr>
      <t xml:space="preserve">
Please fill out the fields below with municipality name, CAO name and current date. Be sure to save the file with a name that is easily identifiable such as:
             </t>
    </r>
    <r>
      <rPr>
        <b/>
        <sz val="11"/>
        <color theme="1"/>
        <rFont val="Calibri"/>
        <family val="2"/>
        <scheme val="minor"/>
      </rPr>
      <t xml:space="preserve"> "Municipality_of_XXXX_Sept_2021.xls"
</t>
    </r>
    <r>
      <rPr>
        <sz val="11"/>
        <color theme="1"/>
        <rFont val="Calibri"/>
        <family val="2"/>
        <scheme val="minor"/>
      </rPr>
      <t xml:space="preserve">At minimum, this worksheet should be updated annually. Be sure to save all past worksheets and keep them on hand for reference.
</t>
    </r>
    <r>
      <rPr>
        <b/>
        <sz val="11"/>
        <color theme="1"/>
        <rFont val="Calibri"/>
        <family val="2"/>
        <scheme val="minor"/>
      </rPr>
      <t xml:space="preserve">
PASSWORD PROTECTION</t>
    </r>
    <r>
      <rPr>
        <sz val="11"/>
        <color theme="1"/>
        <rFont val="Calibri"/>
        <family val="2"/>
        <scheme val="minor"/>
      </rPr>
      <t xml:space="preserve">: This workbook is password protected. Only cells that municipalities are required to fill out are enabled. If users wish to modify any part of the spreadsheet they are welcome to do so but are advised that any changes made could affect the functionality of the spreadsheet.
To unlock a sheet: Select "Review" along the top and click on "Unprotect Sheet". Enter the password "123".
</t>
    </r>
    <r>
      <rPr>
        <b/>
        <sz val="11"/>
        <color theme="1"/>
        <rFont val="Calibri"/>
        <family val="2"/>
        <scheme val="minor"/>
      </rPr>
      <t>FISCAL YEAR / CALENDAR YEAR</t>
    </r>
    <r>
      <rPr>
        <sz val="11"/>
        <color theme="1"/>
        <rFont val="Calibri"/>
        <family val="2"/>
        <scheme val="minor"/>
      </rPr>
      <t xml:space="preserve">: This workbook has been set up to calculate and project future expenditures using a 4-digit value for the year. As municipalities have now moved to the fiscal year starting April 1 and ending March 31 of the following year, the 4-digit format may pose issues in clearly identifying which year any particular project may fall into. A recommended approach is to assume the fiscal year with 9 months in that particular calendar year is the fiscal year being described.
</t>
    </r>
    <r>
      <rPr>
        <i/>
        <sz val="11"/>
        <color theme="1"/>
        <rFont val="Calibri"/>
        <family val="2"/>
        <scheme val="minor"/>
      </rPr>
      <t xml:space="preserve">
</t>
    </r>
    <r>
      <rPr>
        <b/>
        <i/>
        <u/>
        <sz val="11"/>
        <color theme="1"/>
        <rFont val="Calibri"/>
        <family val="2"/>
        <scheme val="minor"/>
      </rPr>
      <t>Example</t>
    </r>
    <r>
      <rPr>
        <i/>
        <sz val="11"/>
        <color theme="1"/>
        <rFont val="Calibri"/>
        <family val="2"/>
        <scheme val="minor"/>
      </rPr>
      <t>: FY 2022-2023 begins on April 1, 2022 and ends on March 31, 2023. Since 9 months of this fiscal year fall in the 2022 calendar year, the year of the project is identified in this spreadsheet as 2022.</t>
    </r>
    <r>
      <rPr>
        <sz val="11"/>
        <color theme="1"/>
        <rFont val="Calibri"/>
        <family val="2"/>
        <scheme val="minor"/>
      </rPr>
      <t xml:space="preserve"> </t>
    </r>
  </si>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</sst>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409]* #,##0.00_);_([$$-409]* \(#,##0.00\);_([$$-409]* &quot;-&quot;??_);_(@_)"/>
    <numFmt numFmtId="167" formatCode="#,##0.00;[Red]#,##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8"/>
      <color theme="1"/>
      <name val="Calibri"/>
      <family val="2"/>
      <scheme val="minor"/>
    </font>
    <font>
      <sz val="28"/>
      <color theme="1"/>
      <name val="Calibri"/>
      <family val="2"/>
      <scheme val="minor"/>
    </font>
    <font>
      <i/>
      <sz val="11"/>
      <color theme="1"/>
      <name val="Calibri"/>
      <family val="2"/>
      <scheme val="minor"/>
    </font>
    <font>
      <b/>
      <u/>
      <sz val="20"/>
      <color theme="4" tint="-0.249977111117893"/>
      <name val="Calibri"/>
      <family val="2"/>
      <scheme val="minor"/>
    </font>
    <font>
      <sz val="9"/>
      <color indexed="81"/>
      <name val="Tahoma"/>
      <family val="2"/>
    </font>
    <font>
      <b/>
      <sz val="9"/>
      <color indexed="81"/>
      <name val="Tahoma"/>
      <family val="2"/>
    </font>
    <font>
      <sz val="11"/>
      <color indexed="81"/>
      <name val="Tahoma"/>
      <family val="2"/>
    </font>
    <font>
      <b/>
      <sz val="11"/>
      <color indexed="8"/>
      <name val="Calibri"/>
      <family val="2"/>
      <scheme val="minor"/>
    </font>
    <font>
      <i/>
      <sz val="10"/>
      <color theme="1"/>
      <name val="Calibri"/>
      <family val="2"/>
      <scheme val="minor"/>
    </font>
    <font>
      <sz val="24"/>
      <color theme="1"/>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i/>
      <u/>
      <sz val="11"/>
      <color theme="1"/>
      <name val="Calibri"/>
      <family val="2"/>
      <scheme val="minor"/>
    </font>
    <font>
      <i/>
      <sz val="20"/>
      <color theme="1"/>
      <name val="Calibri"/>
      <family val="2"/>
      <scheme val="minor"/>
    </font>
    <font>
      <sz val="2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49998474074526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0" fillId="0" borderId="1" xfId="0" applyBorder="1"/>
    <xf numFmtId="44" fontId="0" fillId="0" borderId="0" xfId="0" applyNumberFormat="1"/>
    <xf numFmtId="0" fontId="5" fillId="0" borderId="0" xfId="0" applyFont="1" applyBorder="1" applyAlignment="1">
      <alignment vertical="top" wrapText="1"/>
    </xf>
    <xf numFmtId="0" fontId="0" fillId="0" borderId="0" xfId="0" applyAlignment="1">
      <alignment horizontal="right"/>
    </xf>
    <xf numFmtId="0" fontId="5" fillId="0" borderId="3" xfId="0" applyFont="1" applyBorder="1" applyAlignment="1">
      <alignment vertical="top" wrapText="1"/>
    </xf>
    <xf numFmtId="0" fontId="0" fillId="0" borderId="3" xfId="0" applyBorder="1"/>
    <xf numFmtId="0" fontId="0" fillId="0" borderId="0" xfId="0" applyAlignment="1">
      <alignment horizontal="left" vertical="top" wrapText="1"/>
    </xf>
    <xf numFmtId="0" fontId="0" fillId="0" borderId="0" xfId="0" applyProtection="1"/>
    <xf numFmtId="0" fontId="0" fillId="0" borderId="8" xfId="0" applyBorder="1"/>
    <xf numFmtId="164" fontId="0" fillId="0" borderId="1" xfId="1" applyNumberFormat="1" applyFont="1" applyBorder="1" applyProtection="1"/>
    <xf numFmtId="0" fontId="0" fillId="0" borderId="9" xfId="0" applyBorder="1" applyAlignment="1" applyProtection="1">
      <alignment horizontal="right" vertical="center" wrapText="1"/>
    </xf>
    <xf numFmtId="0" fontId="0" fillId="0" borderId="2" xfId="0" applyBorder="1" applyProtection="1"/>
    <xf numFmtId="164" fontId="3" fillId="0" borderId="10" xfId="1" applyNumberFormat="1" applyFont="1" applyBorder="1" applyAlignment="1" applyProtection="1">
      <alignment vertical="center"/>
    </xf>
    <xf numFmtId="164" fontId="0" fillId="0" borderId="8" xfId="1" applyNumberFormat="1" applyFont="1" applyBorder="1" applyProtection="1"/>
    <xf numFmtId="0" fontId="2" fillId="2" borderId="11" xfId="0" applyFont="1" applyFill="1" applyBorder="1"/>
    <xf numFmtId="0" fontId="2" fillId="2" borderId="12" xfId="0" applyFont="1" applyFill="1" applyBorder="1"/>
    <xf numFmtId="0" fontId="2" fillId="2" borderId="13" xfId="0" applyFont="1" applyFill="1" applyBorder="1" applyProtection="1"/>
    <xf numFmtId="0" fontId="0" fillId="0" borderId="0" xfId="0" applyBorder="1" applyAlignment="1">
      <alignment horizontal="left" vertical="top" wrapText="1"/>
    </xf>
    <xf numFmtId="0" fontId="0" fillId="4" borderId="8" xfId="0" applyFill="1" applyBorder="1" applyProtection="1">
      <protection locked="0"/>
    </xf>
    <xf numFmtId="164" fontId="0" fillId="4" borderId="8" xfId="1" applyNumberFormat="1" applyFont="1" applyFill="1" applyBorder="1" applyProtection="1">
      <protection locked="0"/>
    </xf>
    <xf numFmtId="0" fontId="0" fillId="4" borderId="1" xfId="0" applyFill="1" applyBorder="1" applyProtection="1">
      <protection locked="0"/>
    </xf>
    <xf numFmtId="164" fontId="0" fillId="4" borderId="1" xfId="1" applyNumberFormat="1" applyFont="1" applyFill="1" applyBorder="1" applyProtection="1">
      <protection locked="0"/>
    </xf>
    <xf numFmtId="0" fontId="2" fillId="0" borderId="4" xfId="0" applyFont="1" applyBorder="1" applyAlignment="1">
      <alignment horizontal="right" vertical="center" wrapText="1" indent="1"/>
    </xf>
    <xf numFmtId="0" fontId="2" fillId="0" borderId="7" xfId="0" applyFont="1" applyBorder="1" applyAlignment="1">
      <alignment horizontal="right" vertical="center" wrapText="1" indent="1"/>
    </xf>
    <xf numFmtId="0" fontId="2" fillId="0" borderId="7" xfId="0" applyFont="1" applyBorder="1" applyAlignment="1">
      <alignment horizontal="right" vertical="center" indent="1"/>
    </xf>
    <xf numFmtId="0" fontId="10" fillId="2" borderId="11" xfId="0" applyFont="1" applyFill="1" applyBorder="1"/>
    <xf numFmtId="0" fontId="10" fillId="2" borderId="12" xfId="0" applyFont="1" applyFill="1" applyBorder="1"/>
    <xf numFmtId="0" fontId="10" fillId="0" borderId="0" xfId="0" applyFont="1"/>
    <xf numFmtId="0" fontId="2" fillId="0" borderId="0" xfId="0" applyFont="1"/>
    <xf numFmtId="9" fontId="0" fillId="0" borderId="0" xfId="3" applyFont="1"/>
    <xf numFmtId="0" fontId="2" fillId="2" borderId="1" xfId="0" applyFont="1" applyFill="1" applyBorder="1" applyAlignment="1" applyProtection="1">
      <alignment vertical="center" wrapText="1"/>
    </xf>
    <xf numFmtId="0" fontId="0" fillId="5" borderId="1" xfId="0" applyFill="1" applyBorder="1" applyProtection="1"/>
    <xf numFmtId="164" fontId="0" fillId="5" borderId="1" xfId="1" applyNumberFormat="1" applyFont="1" applyFill="1" applyBorder="1" applyProtection="1"/>
    <xf numFmtId="0" fontId="0" fillId="0" borderId="1" xfId="0" applyFill="1" applyBorder="1" applyProtection="1"/>
    <xf numFmtId="164" fontId="0" fillId="0" borderId="1" xfId="1" applyNumberFormat="1" applyFont="1" applyFill="1" applyBorder="1" applyProtection="1"/>
    <xf numFmtId="0" fontId="2" fillId="2" borderId="11" xfId="0" applyFont="1" applyFill="1" applyBorder="1" applyAlignment="1">
      <alignment wrapText="1"/>
    </xf>
    <xf numFmtId="0" fontId="2" fillId="0" borderId="1" xfId="0" applyFont="1" applyBorder="1" applyAlignment="1">
      <alignment horizontal="right" vertical="center" wrapText="1" indent="1"/>
    </xf>
    <xf numFmtId="0" fontId="4" fillId="0" borderId="0" xfId="0" applyFont="1" applyAlignment="1">
      <alignment horizontal="left"/>
    </xf>
    <xf numFmtId="0" fontId="5" fillId="0" borderId="0" xfId="0" applyFont="1"/>
    <xf numFmtId="0" fontId="4" fillId="0" borderId="0" xfId="0" applyFont="1" applyBorder="1" applyAlignment="1">
      <alignment vertical="top"/>
    </xf>
    <xf numFmtId="0" fontId="0" fillId="0" borderId="0" xfId="0" applyFill="1" applyBorder="1" applyAlignment="1">
      <alignment horizontal="left" wrapText="1"/>
    </xf>
    <xf numFmtId="0" fontId="0" fillId="0" borderId="0" xfId="0" applyFill="1" applyBorder="1" applyAlignment="1">
      <alignment wrapText="1"/>
    </xf>
    <xf numFmtId="0" fontId="5" fillId="0" borderId="5" xfId="0" applyFont="1" applyFill="1" applyBorder="1" applyAlignment="1">
      <alignment horizontal="left" vertical="center" wrapText="1"/>
    </xf>
    <xf numFmtId="0" fontId="4" fillId="0" borderId="0" xfId="0" applyFont="1" applyAlignment="1"/>
    <xf numFmtId="0" fontId="0" fillId="6" borderId="1" xfId="0" applyFill="1" applyBorder="1"/>
    <xf numFmtId="166" fontId="0" fillId="0" borderId="1" xfId="0" applyNumberFormat="1" applyBorder="1"/>
    <xf numFmtId="44" fontId="0" fillId="0" borderId="1" xfId="2" applyFont="1" applyBorder="1"/>
    <xf numFmtId="0" fontId="2" fillId="0" borderId="1" xfId="0" applyFont="1" applyBorder="1"/>
    <xf numFmtId="0" fontId="0" fillId="0" borderId="1" xfId="0" applyBorder="1" applyAlignment="1">
      <alignment wrapText="1"/>
    </xf>
    <xf numFmtId="167" fontId="0" fillId="0" borderId="1" xfId="2" applyNumberFormat="1" applyFont="1" applyBorder="1"/>
    <xf numFmtId="167" fontId="0" fillId="0" borderId="1" xfId="0" applyNumberFormat="1" applyBorder="1"/>
    <xf numFmtId="49" fontId="0" fillId="0" borderId="0" xfId="0" applyNumberFormat="1"/>
    <xf numFmtId="0" fontId="4" fillId="0" borderId="0" xfId="0" applyFont="1" applyBorder="1" applyAlignment="1">
      <alignment horizontal="left"/>
    </xf>
    <xf numFmtId="164" fontId="0" fillId="0" borderId="0" xfId="0" applyNumberFormat="1"/>
    <xf numFmtId="0" fontId="2" fillId="2" borderId="27" xfId="0" applyFont="1" applyFill="1" applyBorder="1"/>
    <xf numFmtId="164" fontId="0" fillId="4" borderId="7" xfId="1" applyNumberFormat="1" applyFont="1" applyFill="1" applyBorder="1" applyProtection="1">
      <protection locked="0"/>
    </xf>
    <xf numFmtId="164" fontId="0" fillId="4" borderId="4" xfId="1" applyNumberFormat="1" applyFont="1" applyFill="1" applyBorder="1" applyProtection="1">
      <protection locked="0"/>
    </xf>
    <xf numFmtId="0" fontId="2" fillId="2" borderId="28" xfId="0" applyFont="1" applyFill="1" applyBorder="1"/>
    <xf numFmtId="0" fontId="10" fillId="2" borderId="27" xfId="0" applyFont="1" applyFill="1" applyBorder="1"/>
    <xf numFmtId="0" fontId="10" fillId="2" borderId="28" xfId="0" applyFont="1" applyFill="1" applyBorder="1"/>
    <xf numFmtId="0" fontId="2" fillId="2" borderId="29" xfId="0" applyFont="1" applyFill="1" applyBorder="1"/>
    <xf numFmtId="0" fontId="10" fillId="2" borderId="29" xfId="0" applyFont="1" applyFill="1" applyBorder="1"/>
    <xf numFmtId="164" fontId="17" fillId="4" borderId="1" xfId="1" applyNumberFormat="1" applyFont="1" applyFill="1" applyBorder="1" applyProtection="1">
      <protection locked="0"/>
    </xf>
    <xf numFmtId="164" fontId="17" fillId="4" borderId="26" xfId="1" applyNumberFormat="1" applyFont="1" applyFill="1" applyBorder="1" applyProtection="1">
      <protection locked="0"/>
    </xf>
    <xf numFmtId="164" fontId="17" fillId="0" borderId="8" xfId="1" applyNumberFormat="1" applyFont="1" applyFill="1" applyBorder="1"/>
    <xf numFmtId="0" fontId="17" fillId="0" borderId="0" xfId="0" applyFont="1"/>
    <xf numFmtId="0" fontId="0" fillId="0" borderId="1" xfId="1" applyNumberFormat="1" applyFont="1" applyFill="1" applyBorder="1" applyAlignment="1" applyProtection="1"/>
    <xf numFmtId="0" fontId="0" fillId="0" borderId="8" xfId="1" applyNumberFormat="1" applyFont="1" applyFill="1" applyBorder="1" applyProtection="1"/>
    <xf numFmtId="0" fontId="4" fillId="0" borderId="0" xfId="0" applyFont="1" applyBorder="1" applyAlignment="1" applyProtection="1">
      <alignment horizontal="left"/>
    </xf>
    <xf numFmtId="0" fontId="2" fillId="2" borderId="4" xfId="0" applyFont="1" applyFill="1" applyBorder="1" applyAlignment="1" applyProtection="1">
      <alignment vertical="center" wrapText="1"/>
    </xf>
    <xf numFmtId="0" fontId="2" fillId="2" borderId="31" xfId="0" applyFont="1" applyFill="1" applyBorder="1" applyAlignment="1" applyProtection="1">
      <alignment vertical="center" wrapText="1"/>
    </xf>
    <xf numFmtId="0" fontId="2" fillId="2" borderId="32" xfId="0" applyFont="1" applyFill="1" applyBorder="1" applyAlignment="1" applyProtection="1">
      <alignment vertical="center" wrapText="1"/>
    </xf>
    <xf numFmtId="164" fontId="2" fillId="5" borderId="1" xfId="1" applyNumberFormat="1" applyFont="1" applyFill="1" applyBorder="1" applyProtection="1"/>
    <xf numFmtId="165" fontId="0" fillId="5" borderId="1" xfId="2" applyNumberFormat="1" applyFont="1" applyFill="1" applyBorder="1" applyProtection="1"/>
    <xf numFmtId="165" fontId="0" fillId="5" borderId="4" xfId="2" applyNumberFormat="1" applyFont="1" applyFill="1" applyBorder="1" applyProtection="1"/>
    <xf numFmtId="165" fontId="0" fillId="5" borderId="31" xfId="2" applyNumberFormat="1" applyFont="1" applyFill="1" applyBorder="1" applyProtection="1"/>
    <xf numFmtId="165" fontId="0" fillId="5" borderId="32" xfId="2" applyNumberFormat="1" applyFont="1" applyFill="1" applyBorder="1" applyProtection="1"/>
    <xf numFmtId="164" fontId="2" fillId="0" borderId="1" xfId="1" applyNumberFormat="1" applyFont="1" applyFill="1" applyBorder="1" applyProtection="1"/>
    <xf numFmtId="165" fontId="0" fillId="0" borderId="1" xfId="2" applyNumberFormat="1" applyFont="1" applyFill="1" applyBorder="1" applyProtection="1"/>
    <xf numFmtId="165" fontId="0" fillId="0" borderId="4" xfId="2" applyNumberFormat="1" applyFont="1" applyFill="1" applyBorder="1" applyProtection="1"/>
    <xf numFmtId="165" fontId="0" fillId="0" borderId="31" xfId="2" applyNumberFormat="1" applyFont="1" applyFill="1" applyBorder="1" applyProtection="1"/>
    <xf numFmtId="165" fontId="0" fillId="0" borderId="32" xfId="2" applyNumberFormat="1" applyFont="1" applyFill="1" applyBorder="1" applyProtection="1"/>
    <xf numFmtId="165" fontId="0" fillId="5" borderId="33" xfId="2" applyNumberFormat="1" applyFont="1" applyFill="1" applyBorder="1" applyProtection="1"/>
    <xf numFmtId="165" fontId="0" fillId="5" borderId="23" xfId="2" applyNumberFormat="1" applyFont="1" applyFill="1" applyBorder="1" applyProtection="1"/>
    <xf numFmtId="165" fontId="0" fillId="5" borderId="34" xfId="2" applyNumberFormat="1" applyFont="1" applyFill="1" applyBorder="1" applyProtection="1"/>
    <xf numFmtId="0" fontId="11" fillId="0" borderId="0" xfId="0" applyFont="1" applyBorder="1" applyAlignment="1" applyProtection="1">
      <alignment horizontal="right"/>
    </xf>
    <xf numFmtId="43" fontId="0" fillId="0" borderId="0" xfId="0" applyNumberFormat="1" applyProtection="1"/>
    <xf numFmtId="164" fontId="0" fillId="4" borderId="35" xfId="1" applyNumberFormat="1" applyFont="1" applyFill="1" applyBorder="1" applyProtection="1">
      <protection locked="0"/>
    </xf>
    <xf numFmtId="0" fontId="4" fillId="0" borderId="6" xfId="0" applyFont="1" applyBorder="1" applyAlignment="1" applyProtection="1">
      <protection locked="0"/>
    </xf>
    <xf numFmtId="0" fontId="0" fillId="0" borderId="0" xfId="0" applyProtection="1">
      <protection locked="0"/>
    </xf>
    <xf numFmtId="0" fontId="2" fillId="2" borderId="11" xfId="0" applyFont="1" applyFill="1" applyBorder="1" applyProtection="1">
      <protection locked="0"/>
    </xf>
    <xf numFmtId="0" fontId="2" fillId="2" borderId="29" xfId="0" applyFont="1" applyFill="1" applyBorder="1" applyProtection="1">
      <protection locked="0"/>
    </xf>
    <xf numFmtId="0" fontId="2" fillId="2" borderId="12" xfId="0" applyFont="1" applyFill="1" applyBorder="1" applyProtection="1">
      <protection locked="0"/>
    </xf>
    <xf numFmtId="0" fontId="2" fillId="2" borderId="27" xfId="0" applyFont="1" applyFill="1" applyBorder="1" applyProtection="1">
      <protection locked="0"/>
    </xf>
    <xf numFmtId="0" fontId="2" fillId="2" borderId="13" xfId="0" applyFont="1" applyFill="1" applyBorder="1" applyProtection="1">
      <protection locked="0"/>
    </xf>
    <xf numFmtId="0" fontId="0" fillId="0" borderId="0" xfId="0" applyAlignment="1">
      <alignment vertical="center" wrapText="1"/>
    </xf>
    <xf numFmtId="0" fontId="2" fillId="5" borderId="11" xfId="0" applyFont="1" applyFill="1" applyBorder="1" applyAlignment="1">
      <alignment vertical="center" wrapText="1"/>
    </xf>
    <xf numFmtId="0" fontId="2" fillId="5" borderId="12" xfId="0" applyFont="1" applyFill="1" applyBorder="1" applyAlignment="1">
      <alignment vertical="center" wrapText="1"/>
    </xf>
    <xf numFmtId="0" fontId="2" fillId="5" borderId="13" xfId="0" applyFont="1" applyFill="1" applyBorder="1" applyAlignment="1">
      <alignment vertical="center" wrapText="1"/>
    </xf>
    <xf numFmtId="0" fontId="0" fillId="0" borderId="9" xfId="0" applyBorder="1" applyAlignment="1">
      <alignment horizontal="left" vertical="top" wrapText="1"/>
    </xf>
    <xf numFmtId="0" fontId="0" fillId="0" borderId="2" xfId="0"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0" fillId="0" borderId="0" xfId="0" applyBorder="1" applyAlignment="1">
      <alignment horizontal="left" vertical="top" wrapText="1"/>
    </xf>
    <xf numFmtId="0" fontId="0" fillId="0" borderId="25"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0" fillId="0" borderId="17" xfId="0" applyBorder="1" applyAlignment="1">
      <alignment horizontal="left" vertical="top" wrapText="1"/>
    </xf>
    <xf numFmtId="9" fontId="0" fillId="4" borderId="1" xfId="3" applyFont="1" applyFill="1" applyBorder="1" applyAlignment="1" applyProtection="1">
      <alignment horizontal="left" vertical="center" indent="1"/>
      <protection locked="0"/>
    </xf>
    <xf numFmtId="0" fontId="2" fillId="4" borderId="14" xfId="0" applyFont="1" applyFill="1" applyBorder="1" applyAlignment="1">
      <alignment horizontal="center" vertical="top" wrapText="1"/>
    </xf>
    <xf numFmtId="0" fontId="2" fillId="4" borderId="15" xfId="0" applyFont="1" applyFill="1" applyBorder="1" applyAlignment="1">
      <alignment horizontal="center" vertical="top" wrapText="1"/>
    </xf>
    <xf numFmtId="0" fontId="2" fillId="4" borderId="16" xfId="0" applyFont="1" applyFill="1" applyBorder="1" applyAlignment="1">
      <alignment horizontal="center" vertical="top" wrapText="1"/>
    </xf>
    <xf numFmtId="49" fontId="0" fillId="4" borderId="1" xfId="0" applyNumberFormat="1" applyFill="1" applyBorder="1" applyAlignment="1" applyProtection="1">
      <alignment horizontal="left" vertical="center" indent="1"/>
      <protection locked="0"/>
    </xf>
    <xf numFmtId="0" fontId="0" fillId="4" borderId="1" xfId="0" applyFill="1" applyBorder="1" applyAlignment="1" applyProtection="1">
      <alignment horizontal="left" vertical="center" indent="1"/>
      <protection locked="0"/>
    </xf>
    <xf numFmtId="49" fontId="0" fillId="4" borderId="1" xfId="0" applyNumberFormat="1" applyFill="1" applyBorder="1" applyAlignment="1" applyProtection="1">
      <alignment horizontal="left" vertical="center" wrapText="1" indent="1"/>
      <protection locked="0"/>
    </xf>
    <xf numFmtId="0" fontId="4" fillId="0" borderId="0" xfId="0" applyFont="1" applyAlignment="1">
      <alignment horizontal="left"/>
    </xf>
    <xf numFmtId="0" fontId="11" fillId="3" borderId="4" xfId="0" applyFont="1" applyFill="1" applyBorder="1" applyAlignment="1">
      <alignment horizontal="center" vertical="top" wrapText="1"/>
    </xf>
    <xf numFmtId="0" fontId="11" fillId="3" borderId="30" xfId="0" applyFont="1" applyFill="1" applyBorder="1" applyAlignment="1">
      <alignment horizontal="center" vertical="top" wrapText="1"/>
    </xf>
    <xf numFmtId="0" fontId="11" fillId="3" borderId="18" xfId="0" applyFont="1" applyFill="1" applyBorder="1" applyAlignment="1">
      <alignment horizontal="center" vertical="top" wrapText="1"/>
    </xf>
    <xf numFmtId="0" fontId="4" fillId="0" borderId="6" xfId="0" applyFont="1" applyBorder="1" applyAlignment="1" applyProtection="1">
      <alignment horizontal="left" wrapText="1"/>
    </xf>
    <xf numFmtId="0" fontId="4" fillId="0" borderId="19" xfId="0" applyFont="1" applyBorder="1" applyAlignment="1" applyProtection="1">
      <alignment horizontal="left" wrapText="1"/>
    </xf>
    <xf numFmtId="0" fontId="4" fillId="0" borderId="6" xfId="0" applyFont="1" applyBorder="1" applyAlignment="1">
      <alignment horizontal="left"/>
    </xf>
    <xf numFmtId="0" fontId="4" fillId="0" borderId="6" xfId="0" applyFont="1" applyBorder="1" applyAlignment="1" applyProtection="1">
      <alignment horizontal="left"/>
    </xf>
    <xf numFmtId="0" fontId="4" fillId="0" borderId="19" xfId="0" applyFont="1" applyBorder="1" applyAlignment="1" applyProtection="1">
      <alignment horizontal="left"/>
    </xf>
    <xf numFmtId="0" fontId="3" fillId="0" borderId="1" xfId="0" applyFont="1" applyBorder="1" applyAlignment="1">
      <alignment horizontal="left"/>
    </xf>
    <xf numFmtId="0" fontId="3" fillId="0" borderId="26" xfId="0" applyFont="1" applyBorder="1" applyAlignment="1">
      <alignment horizontal="left"/>
    </xf>
    <xf numFmtId="0" fontId="3" fillId="0" borderId="8" xfId="0" applyFont="1" applyBorder="1" applyAlignment="1">
      <alignment horizontal="left"/>
    </xf>
    <xf numFmtId="0" fontId="5" fillId="0" borderId="0" xfId="0" applyFont="1" applyFill="1" applyBorder="1" applyAlignment="1">
      <alignment horizontal="left" vertical="center" wrapText="1"/>
    </xf>
    <xf numFmtId="0" fontId="15" fillId="0" borderId="9" xfId="0" applyFont="1" applyBorder="1" applyAlignment="1">
      <alignment horizontal="left" vertical="top" wrapText="1" indent="1"/>
    </xf>
    <xf numFmtId="0" fontId="15" fillId="0" borderId="2" xfId="0" applyFont="1" applyBorder="1" applyAlignment="1">
      <alignment horizontal="left" vertical="top" wrapText="1" indent="1"/>
    </xf>
    <xf numFmtId="0" fontId="15" fillId="0" borderId="10" xfId="0" applyFont="1" applyBorder="1" applyAlignment="1">
      <alignment horizontal="left" vertical="top" wrapText="1" indent="1"/>
    </xf>
    <xf numFmtId="0" fontId="15" fillId="0" borderId="24" xfId="0" applyFont="1" applyBorder="1" applyAlignment="1">
      <alignment horizontal="left" vertical="top" wrapText="1" indent="1"/>
    </xf>
    <xf numFmtId="0" fontId="15" fillId="0" borderId="0" xfId="0" applyFont="1" applyBorder="1" applyAlignment="1">
      <alignment horizontal="left" vertical="top" wrapText="1" indent="1"/>
    </xf>
    <xf numFmtId="0" fontId="15" fillId="0" borderId="25" xfId="0" applyFont="1" applyBorder="1" applyAlignment="1">
      <alignment horizontal="left" vertical="top" wrapText="1" indent="1"/>
    </xf>
    <xf numFmtId="0" fontId="15" fillId="0" borderId="7" xfId="0" applyFont="1" applyBorder="1" applyAlignment="1">
      <alignment horizontal="left" vertical="top" wrapText="1" indent="1"/>
    </xf>
    <xf numFmtId="0" fontId="15" fillId="0" borderId="5" xfId="0" applyFont="1" applyBorder="1" applyAlignment="1">
      <alignment horizontal="left" vertical="top" wrapText="1" indent="1"/>
    </xf>
    <xf numFmtId="0" fontId="15" fillId="0" borderId="17" xfId="0" applyFont="1" applyBorder="1" applyAlignment="1">
      <alignment horizontal="left" vertical="top" wrapText="1" indent="1"/>
    </xf>
    <xf numFmtId="0" fontId="4" fillId="0" borderId="5" xfId="0" applyFont="1" applyBorder="1" applyAlignment="1" applyProtection="1">
      <alignment horizontal="left"/>
    </xf>
    <xf numFmtId="0" fontId="11" fillId="0" borderId="2" xfId="0" applyFont="1" applyBorder="1" applyAlignment="1" applyProtection="1">
      <alignment horizontal="right"/>
    </xf>
    <xf numFmtId="0" fontId="19" fillId="0" borderId="20" xfId="0" applyFont="1" applyBorder="1" applyAlignment="1" applyProtection="1">
      <alignment horizontal="center"/>
    </xf>
    <xf numFmtId="0" fontId="19" fillId="0" borderId="21" xfId="0" applyFont="1" applyBorder="1" applyAlignment="1" applyProtection="1">
      <alignment horizontal="center"/>
    </xf>
    <xf numFmtId="0" fontId="19" fillId="0" borderId="22" xfId="0" applyFont="1" applyBorder="1" applyAlignment="1" applyProtection="1">
      <alignment horizontal="center"/>
    </xf>
    <xf numFmtId="0" fontId="11" fillId="0" borderId="2" xfId="0" applyFont="1" applyBorder="1" applyAlignment="1" applyProtection="1">
      <alignment horizontal="right" wrapText="1"/>
    </xf>
    <xf numFmtId="0" fontId="12" fillId="0" borderId="5" xfId="0" applyFont="1" applyBorder="1" applyAlignment="1" applyProtection="1">
      <alignment horizontal="left" wrapText="1"/>
    </xf>
    <xf numFmtId="0" fontId="4" fillId="0" borderId="6" xfId="0" applyFont="1" applyBorder="1" applyAlignment="1" applyProtection="1">
      <alignment horizontal="left"/>
      <protection locked="0"/>
    </xf>
    <xf numFmtId="0" fontId="20" fillId="0" borderId="14" xfId="0" applyFont="1" applyBorder="1" applyAlignment="1" applyProtection="1">
      <alignment horizontal="center"/>
      <protection locked="0"/>
    </xf>
    <xf numFmtId="0" fontId="20" fillId="0" borderId="15" xfId="0" applyFont="1" applyBorder="1" applyAlignment="1" applyProtection="1">
      <alignment horizontal="center"/>
      <protection locked="0"/>
    </xf>
    <xf numFmtId="0" fontId="20" fillId="0" borderId="16" xfId="0" applyFont="1" applyBorder="1" applyAlignment="1" applyProtection="1">
      <alignment horizontal="center"/>
      <protection locked="0"/>
    </xf>
    <xf numFmtId="0" fontId="11" fillId="3" borderId="4" xfId="0" applyFont="1" applyFill="1" applyBorder="1" applyAlignment="1" applyProtection="1">
      <alignment horizontal="center" vertical="top" wrapText="1"/>
      <protection locked="0"/>
    </xf>
    <xf numFmtId="0" fontId="11" fillId="3" borderId="30" xfId="0" applyFont="1" applyFill="1" applyBorder="1" applyAlignment="1" applyProtection="1">
      <alignment horizontal="center" vertical="top" wrapText="1"/>
      <protection locked="0"/>
    </xf>
    <xf numFmtId="0" fontId="11" fillId="3" borderId="18" xfId="0" applyFont="1" applyFill="1" applyBorder="1" applyAlignment="1" applyProtection="1">
      <alignment horizontal="center" vertical="top" wrapText="1"/>
      <protection locked="0"/>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Projected </a:t>
            </a:r>
            <a:r>
              <a:rPr lang="en-US"/>
              <a:t>Annual Expenditures - 5 Year Outlook</a:t>
            </a:r>
          </a:p>
        </c:rich>
      </c:tx>
      <c:overlay val="0"/>
    </c:title>
    <c:autoTitleDeleted val="0"/>
    <c:plotArea>
      <c:layout>
        <c:manualLayout>
          <c:layoutTarget val="inner"/>
          <c:xMode val="edge"/>
          <c:yMode val="edge"/>
          <c:x val="6.8870940488662075E-2"/>
          <c:y val="8.5134160961291852E-2"/>
          <c:w val="0.86818199227242565"/>
          <c:h val="0.74666236523165785"/>
        </c:manualLayout>
      </c:layout>
      <c:barChart>
        <c:barDir val="col"/>
        <c:grouping val="stacked"/>
        <c:varyColors val="0"/>
        <c:ser>
          <c:idx val="1"/>
          <c:order val="0"/>
          <c:tx>
            <c:strRef>
              <c:f>'8. AnnualExpTable'!$D$2</c:f>
              <c:strCache>
                <c:ptCount val="1"/>
                <c:pt idx="0">
                  <c:v>Current Operating/ Maintenance</c:v>
                </c:pt>
              </c:strCache>
            </c:strRef>
          </c:tx>
          <c:spPr>
            <a:solidFill>
              <a:srgbClr val="C0504D">
                <a:lumMod val="75000"/>
              </a:srgbClr>
            </a:solidFill>
          </c:spPr>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AnnualExpTable'!$D$3:$D$7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9737-4A8F-8BE5-18CD8969A41D}"/>
            </c:ext>
          </c:extLst>
        </c:ser>
        <c:ser>
          <c:idx val="5"/>
          <c:order val="1"/>
          <c:tx>
            <c:strRef>
              <c:f>'8. AnnualExpTable'!$F$2</c:f>
              <c:strCache>
                <c:ptCount val="1"/>
                <c:pt idx="0">
                  <c:v>O&amp;M Expenditures for Planned Capital</c:v>
                </c:pt>
              </c:strCache>
            </c:strRef>
          </c:tx>
          <c:spPr>
            <a:solidFill>
              <a:schemeClr val="accent1">
                <a:lumMod val="40000"/>
                <a:lumOff val="60000"/>
              </a:schemeClr>
            </a:solidFill>
          </c:spPr>
          <c:invertIfNegative val="0"/>
          <c:val>
            <c:numRef>
              <c:f>'8. AnnualExpTable'!$F$3:$F$7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1-9737-4A8F-8BE5-18CD8969A41D}"/>
            </c:ext>
          </c:extLst>
        </c:ser>
        <c:ser>
          <c:idx val="6"/>
          <c:order val="2"/>
          <c:tx>
            <c:v>O&amp;M Expenditures from Desired Cap.</c:v>
          </c:tx>
          <c:spPr>
            <a:solidFill>
              <a:schemeClr val="accent3">
                <a:lumMod val="60000"/>
                <a:lumOff val="40000"/>
              </a:schemeClr>
            </a:solidFill>
          </c:spPr>
          <c:invertIfNegative val="0"/>
          <c:val>
            <c:numRef>
              <c:f>'8. AnnualExpTable'!$H$3:$H$7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9737-4A8F-8BE5-18CD8969A41D}"/>
            </c:ext>
          </c:extLst>
        </c:ser>
        <c:ser>
          <c:idx val="0"/>
          <c:order val="3"/>
          <c:tx>
            <c:strRef>
              <c:f>'8. AnnualExpTable'!$E$2</c:f>
              <c:strCache>
                <c:ptCount val="1"/>
                <c:pt idx="0">
                  <c:v>Planned/ Necessary Capital</c:v>
                </c:pt>
              </c:strCache>
            </c:strRef>
          </c:tx>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AnnualExpTable'!$E$3:$E$7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3-9737-4A8F-8BE5-18CD8969A41D}"/>
            </c:ext>
          </c:extLst>
        </c:ser>
        <c:ser>
          <c:idx val="2"/>
          <c:order val="4"/>
          <c:tx>
            <c:strRef>
              <c:f>'8. AnnualExpTable'!$G$2</c:f>
              <c:strCache>
                <c:ptCount val="1"/>
                <c:pt idx="0">
                  <c:v>Desired/ Non-Essential Capital</c:v>
                </c:pt>
              </c:strCache>
            </c:strRef>
          </c:tx>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AnnualExpTable'!$G$3:$G$7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4-9737-4A8F-8BE5-18CD8969A41D}"/>
            </c:ext>
          </c:extLst>
        </c:ser>
        <c:dLbls>
          <c:showLegendKey val="0"/>
          <c:showVal val="0"/>
          <c:showCatName val="0"/>
          <c:showSerName val="0"/>
          <c:showPercent val="0"/>
          <c:showBubbleSize val="0"/>
        </c:dLbls>
        <c:gapWidth val="150"/>
        <c:overlap val="100"/>
        <c:axId val="183000448"/>
        <c:axId val="183010432"/>
      </c:barChart>
      <c:lineChart>
        <c:grouping val="standard"/>
        <c:varyColors val="0"/>
        <c:ser>
          <c:idx val="3"/>
          <c:order val="5"/>
          <c:tx>
            <c:strRef>
              <c:f>'8. AnnualExpTable'!$J$2</c:f>
              <c:strCache>
                <c:ptCount val="1"/>
                <c:pt idx="0">
                  <c:v>5 Year Average</c:v>
                </c:pt>
              </c:strCache>
            </c:strRef>
          </c:tx>
          <c:spPr>
            <a:ln w="44450" cap="flat" cmpd="sng">
              <a:solidFill>
                <a:srgbClr val="FFC000"/>
              </a:solidFill>
              <a:prstDash val="sysDash"/>
              <a:bevel/>
              <a:headEnd type="none"/>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9737-4A8F-8BE5-18CD8969A41D}"/>
                </c:ext>
              </c:extLst>
            </c:dLbl>
            <c:dLbl>
              <c:idx val="1"/>
              <c:delete val="1"/>
              <c:extLst>
                <c:ext xmlns:c15="http://schemas.microsoft.com/office/drawing/2012/chart" uri="{CE6537A1-D6FC-4f65-9D91-7224C49458BB}"/>
                <c:ext xmlns:c16="http://schemas.microsoft.com/office/drawing/2014/chart" uri="{C3380CC4-5D6E-409C-BE32-E72D297353CC}">
                  <c16:uniqueId val="{00000006-9737-4A8F-8BE5-18CD8969A41D}"/>
                </c:ext>
              </c:extLst>
            </c:dLbl>
            <c:dLbl>
              <c:idx val="2"/>
              <c:delete val="1"/>
              <c:extLst>
                <c:ext xmlns:c15="http://schemas.microsoft.com/office/drawing/2012/chart" uri="{CE6537A1-D6FC-4f65-9D91-7224C49458BB}"/>
                <c:ext xmlns:c16="http://schemas.microsoft.com/office/drawing/2014/chart" uri="{C3380CC4-5D6E-409C-BE32-E72D297353CC}">
                  <c16:uniqueId val="{00000007-9737-4A8F-8BE5-18CD8969A41D}"/>
                </c:ext>
              </c:extLst>
            </c:dLbl>
            <c:dLbl>
              <c:idx val="3"/>
              <c:delete val="1"/>
              <c:extLst>
                <c:ext xmlns:c15="http://schemas.microsoft.com/office/drawing/2012/chart" uri="{CE6537A1-D6FC-4f65-9D91-7224C49458BB}"/>
                <c:ext xmlns:c16="http://schemas.microsoft.com/office/drawing/2014/chart" uri="{C3380CC4-5D6E-409C-BE32-E72D297353CC}">
                  <c16:uniqueId val="{00000008-9737-4A8F-8BE5-18CD8969A41D}"/>
                </c:ext>
              </c:extLst>
            </c:dLbl>
            <c:dLbl>
              <c:idx val="4"/>
              <c:layout>
                <c:manualLayout>
                  <c:x val="-3.7196106924402582E-2"/>
                  <c:y val="8.0930703085483266E-3"/>
                </c:manualLayout>
              </c:layout>
              <c:tx>
                <c:rich>
                  <a:bodyPr/>
                  <a:lstStyle/>
                  <a:p>
                    <a:r>
                      <a:rPr lang="en-US"/>
                      <a:t>5 Year Average</a:t>
                    </a:r>
                  </a:p>
                </c:rich>
              </c:tx>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9737-4A8F-8BE5-18CD8969A41D}"/>
                </c:ext>
              </c:extLst>
            </c:dLbl>
            <c:spPr>
              <a:solidFill>
                <a:srgbClr val="FFC000"/>
              </a:solidFill>
            </c:spPr>
            <c:txPr>
              <a:bodyPr/>
              <a:lstStyle/>
              <a:p>
                <a:pPr>
                  <a:defRPr sz="1100" b="1"/>
                </a:pPr>
                <a:endParaRPr lang="en-US"/>
              </a:p>
            </c:txPr>
            <c:dLblPos val="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'8. AnnualExpTable'!$C$3:$C$7</c:f>
              <c:numCache>
                <c:formatCode>General</c:formatCode>
                <c:ptCount val="5"/>
                <c:pt idx="0">
                  <c:v>2021</c:v>
                </c:pt>
                <c:pt idx="1">
                  <c:v>2022</c:v>
                </c:pt>
                <c:pt idx="2">
                  <c:v>2023</c:v>
                </c:pt>
                <c:pt idx="3">
                  <c:v>2024</c:v>
                </c:pt>
                <c:pt idx="4">
                  <c:v>2025</c:v>
                </c:pt>
              </c:numCache>
            </c:numRef>
          </c:cat>
          <c:val>
            <c:numRef>
              <c:f>'8. AnnualExpTable'!$J$3:$J$7</c:f>
              <c:numCache>
                <c:formatCode>_("$"* #,##0_);_("$"* \(#,##0\);_("$"*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A-9737-4A8F-8BE5-18CD8969A41D}"/>
            </c:ext>
          </c:extLst>
        </c:ser>
        <c:ser>
          <c:idx val="4"/>
          <c:order val="6"/>
          <c:tx>
            <c:v>Average Annual Budget</c:v>
          </c:tx>
          <c:spPr>
            <a:ln w="44450" cmpd="sng">
              <a:solidFill>
                <a:srgbClr val="0000FF"/>
              </a:solidFill>
              <a:prstDash val="lg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9737-4A8F-8BE5-18CD8969A41D}"/>
                </c:ext>
              </c:extLst>
            </c:dLbl>
            <c:dLbl>
              <c:idx val="1"/>
              <c:delete val="1"/>
              <c:extLst>
                <c:ext xmlns:c15="http://schemas.microsoft.com/office/drawing/2012/chart" uri="{CE6537A1-D6FC-4f65-9D91-7224C49458BB}"/>
                <c:ext xmlns:c16="http://schemas.microsoft.com/office/drawing/2014/chart" uri="{C3380CC4-5D6E-409C-BE32-E72D297353CC}">
                  <c16:uniqueId val="{0000000C-9737-4A8F-8BE5-18CD8969A41D}"/>
                </c:ext>
              </c:extLst>
            </c:dLbl>
            <c:dLbl>
              <c:idx val="2"/>
              <c:delete val="1"/>
              <c:extLst>
                <c:ext xmlns:c15="http://schemas.microsoft.com/office/drawing/2012/chart" uri="{CE6537A1-D6FC-4f65-9D91-7224C49458BB}"/>
                <c:ext xmlns:c16="http://schemas.microsoft.com/office/drawing/2014/chart" uri="{C3380CC4-5D6E-409C-BE32-E72D297353CC}">
                  <c16:uniqueId val="{0000000D-9737-4A8F-8BE5-18CD8969A41D}"/>
                </c:ext>
              </c:extLst>
            </c:dLbl>
            <c:dLbl>
              <c:idx val="3"/>
              <c:delete val="1"/>
              <c:extLst>
                <c:ext xmlns:c15="http://schemas.microsoft.com/office/drawing/2012/chart" uri="{CE6537A1-D6FC-4f65-9D91-7224C49458BB}"/>
                <c:ext xmlns:c16="http://schemas.microsoft.com/office/drawing/2014/chart" uri="{C3380CC4-5D6E-409C-BE32-E72D297353CC}">
                  <c16:uniqueId val="{0000000E-9737-4A8F-8BE5-18CD8969A41D}"/>
                </c:ext>
              </c:extLst>
            </c:dLbl>
            <c:dLbl>
              <c:idx val="4"/>
              <c:layout>
                <c:manualLayout>
                  <c:x val="-3.4579201858019631E-2"/>
                  <c:y val="1.8209408194233705E-2"/>
                </c:manualLayout>
              </c:layout>
              <c:tx>
                <c:rich>
                  <a:bodyPr/>
                  <a:lstStyle/>
                  <a:p>
                    <a:pPr>
                      <a:defRPr sz="1100" b="1"/>
                    </a:pPr>
                    <a:r>
                      <a:rPr lang="en-US"/>
                      <a:t>Avg</a:t>
                    </a:r>
                    <a:r>
                      <a:rPr lang="en-US" baseline="0"/>
                      <a:t> Annual </a:t>
                    </a:r>
                    <a:r>
                      <a:rPr lang="en-US"/>
                      <a:t>Budget</a:t>
                    </a:r>
                  </a:p>
                </c:rich>
              </c:tx>
              <c:spPr>
                <a:solidFill>
                  <a:schemeClr val="tx2">
                    <a:lumMod val="40000"/>
                    <a:lumOff val="60000"/>
                  </a:schemeClr>
                </a:solidFill>
              </c:sp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9737-4A8F-8BE5-18CD8969A41D}"/>
                </c:ext>
              </c:extLst>
            </c:dLbl>
            <c:spPr>
              <a:solidFill>
                <a:schemeClr val="tx2">
                  <a:lumMod val="40000"/>
                  <a:lumOff val="60000"/>
                </a:schemeClr>
              </a:solidFill>
            </c:spPr>
            <c:txPr>
              <a:bodyPr/>
              <a:lstStyle/>
              <a:p>
                <a:pPr>
                  <a:defRPr sz="1050" b="1"/>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'8. AnnualExpTable'!$C$3:$C$7</c:f>
              <c:numCache>
                <c:formatCode>General</c:formatCode>
                <c:ptCount val="5"/>
                <c:pt idx="0">
                  <c:v>2021</c:v>
                </c:pt>
                <c:pt idx="1">
                  <c:v>2022</c:v>
                </c:pt>
                <c:pt idx="2">
                  <c:v>2023</c:v>
                </c:pt>
                <c:pt idx="3">
                  <c:v>2024</c:v>
                </c:pt>
                <c:pt idx="4">
                  <c:v>2025</c:v>
                </c:pt>
              </c:numCache>
            </c:numRef>
          </c:cat>
          <c:val>
            <c:numRef>
              <c:f>'8. AnnualExpTable'!$O$3:$O$7</c:f>
              <c:numCache>
                <c:formatCode>_("$"* #,##0_);_("$"* \(#,##0\);_("$"*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10-9737-4A8F-8BE5-18CD8969A41D}"/>
            </c:ext>
          </c:extLst>
        </c:ser>
        <c:dLbls>
          <c:showLegendKey val="0"/>
          <c:showVal val="0"/>
          <c:showCatName val="0"/>
          <c:showSerName val="0"/>
          <c:showPercent val="0"/>
          <c:showBubbleSize val="0"/>
        </c:dLbls>
        <c:marker val="1"/>
        <c:smooth val="0"/>
        <c:axId val="183000448"/>
        <c:axId val="183010432"/>
      </c:lineChart>
      <c:catAx>
        <c:axId val="183000448"/>
        <c:scaling>
          <c:orientation val="minMax"/>
        </c:scaling>
        <c:delete val="0"/>
        <c:axPos val="b"/>
        <c:numFmt formatCode="General" sourceLinked="1"/>
        <c:majorTickMark val="out"/>
        <c:minorTickMark val="none"/>
        <c:tickLblPos val="nextTo"/>
        <c:crossAx val="183010432"/>
        <c:crosses val="autoZero"/>
        <c:auto val="1"/>
        <c:lblAlgn val="ctr"/>
        <c:lblOffset val="100"/>
        <c:noMultiLvlLbl val="0"/>
      </c:catAx>
      <c:valAx>
        <c:axId val="183010432"/>
        <c:scaling>
          <c:orientation val="minMax"/>
        </c:scaling>
        <c:delete val="0"/>
        <c:axPos val="l"/>
        <c:majorGridlines/>
        <c:numFmt formatCode="_(* #,##0_);_(* \(#,##0\);_(* &quot;-&quot;??_);_(@_)" sourceLinked="1"/>
        <c:majorTickMark val="out"/>
        <c:minorTickMark val="none"/>
        <c:tickLblPos val="nextTo"/>
        <c:crossAx val="183000448"/>
        <c:crosses val="autoZero"/>
        <c:crossBetween val="between"/>
      </c:valAx>
    </c:plotArea>
    <c:legend>
      <c:legendPos val="b"/>
      <c:layout>
        <c:manualLayout>
          <c:xMode val="edge"/>
          <c:yMode val="edge"/>
          <c:x val="1.2181631802462485E-2"/>
          <c:y val="0.88096782287646458"/>
          <c:w val="0.97563673639507853"/>
          <c:h val="0.10689257166071267"/>
        </c:manualLayout>
      </c:layout>
      <c:overlay val="0"/>
    </c:legend>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Projected </a:t>
            </a:r>
            <a:r>
              <a:rPr lang="en-US"/>
              <a:t>Annual Expenditures - 25 Year Outlook</a:t>
            </a:r>
          </a:p>
        </c:rich>
      </c:tx>
      <c:overlay val="0"/>
    </c:title>
    <c:autoTitleDeleted val="0"/>
    <c:plotArea>
      <c:layout>
        <c:manualLayout>
          <c:layoutTarget val="inner"/>
          <c:xMode val="edge"/>
          <c:yMode val="edge"/>
          <c:x val="6.8870940488662075E-2"/>
          <c:y val="8.5134160961291852E-2"/>
          <c:w val="0.89250245006927786"/>
          <c:h val="0.73249949219170341"/>
        </c:manualLayout>
      </c:layout>
      <c:barChart>
        <c:barDir val="col"/>
        <c:grouping val="stacked"/>
        <c:varyColors val="0"/>
        <c:ser>
          <c:idx val="1"/>
          <c:order val="0"/>
          <c:tx>
            <c:strRef>
              <c:f>'8. AnnualExpTable'!$D$2</c:f>
              <c:strCache>
                <c:ptCount val="1"/>
                <c:pt idx="0">
                  <c:v>Current Operating/ Maintenance</c:v>
                </c:pt>
              </c:strCache>
            </c:strRef>
          </c:tx>
          <c:spPr>
            <a:solidFill>
              <a:schemeClr val="accent2">
                <a:lumMod val="75000"/>
              </a:schemeClr>
            </a:solidFill>
          </c:spPr>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AnnualExpTable'!$D$3:$D$27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EA3D-4D22-8945-2611DBBF4AFA}"/>
            </c:ext>
          </c:extLst>
        </c:ser>
        <c:ser>
          <c:idx val="5"/>
          <c:order val="1"/>
          <c:tx>
            <c:strRef>
              <c:f>'8. AnnualExpTable'!$F$2</c:f>
              <c:strCache>
                <c:ptCount val="1"/>
                <c:pt idx="0">
                  <c:v>O&amp;M Expenditures for Planned Capital</c:v>
                </c:pt>
              </c:strCache>
            </c:strRef>
          </c:tx>
          <c:spPr>
            <a:solidFill>
              <a:schemeClr val="accent1">
                <a:lumMod val="40000"/>
                <a:lumOff val="60000"/>
              </a:schemeClr>
            </a:solidFill>
          </c:spPr>
          <c:invertIfNegative val="0"/>
          <c:val>
            <c:numRef>
              <c:f>'8. AnnualExpTable'!$F$3:$F$27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EA3D-4D22-8945-2611DBBF4AFA}"/>
            </c:ext>
          </c:extLst>
        </c:ser>
        <c:ser>
          <c:idx val="6"/>
          <c:order val="2"/>
          <c:tx>
            <c:v>O&amp;M for Desired Cap.</c:v>
          </c:tx>
          <c:spPr>
            <a:solidFill>
              <a:schemeClr val="accent3">
                <a:lumMod val="60000"/>
                <a:lumOff val="40000"/>
              </a:schemeClr>
            </a:solidFill>
          </c:spPr>
          <c:invertIfNegative val="0"/>
          <c:val>
            <c:numRef>
              <c:f>'8. AnnualExpTable'!$H$3:$H$27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EA3D-4D22-8945-2611DBBF4AFA}"/>
            </c:ext>
          </c:extLst>
        </c:ser>
        <c:ser>
          <c:idx val="0"/>
          <c:order val="3"/>
          <c:tx>
            <c:v>Planned/ Necessary Capital</c:v>
          </c:tx>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AnnualExpTable'!$E$3:$E$27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3-EA3D-4D22-8945-2611DBBF4AFA}"/>
            </c:ext>
          </c:extLst>
        </c:ser>
        <c:ser>
          <c:idx val="2"/>
          <c:order val="4"/>
          <c:tx>
            <c:v>Desired/ Non-Essential Capital</c:v>
          </c:tx>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AnnualExpTable'!$G$3:$G$27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4-EA3D-4D22-8945-2611DBBF4AFA}"/>
            </c:ext>
          </c:extLst>
        </c:ser>
        <c:dLbls>
          <c:showLegendKey val="0"/>
          <c:showVal val="0"/>
          <c:showCatName val="0"/>
          <c:showSerName val="0"/>
          <c:showPercent val="0"/>
          <c:showBubbleSize val="0"/>
        </c:dLbls>
        <c:gapWidth val="150"/>
        <c:overlap val="100"/>
        <c:axId val="183458048"/>
        <c:axId val="183463936"/>
      </c:barChart>
      <c:lineChart>
        <c:grouping val="standard"/>
        <c:varyColors val="0"/>
        <c:ser>
          <c:idx val="3"/>
          <c:order val="5"/>
          <c:tx>
            <c:strRef>
              <c:f>'8. AnnualExpTable'!$L$2</c:f>
              <c:strCache>
                <c:ptCount val="1"/>
                <c:pt idx="0">
                  <c:v>25 Year Average</c:v>
                </c:pt>
              </c:strCache>
            </c:strRef>
          </c:tx>
          <c:spPr>
            <a:ln w="44450" cap="flat" cmpd="sng">
              <a:solidFill>
                <a:srgbClr val="FFC000"/>
              </a:solidFill>
              <a:prstDash val="sysDash"/>
              <a:bevel/>
              <a:headEnd type="none"/>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EA3D-4D22-8945-2611DBBF4AFA}"/>
                </c:ext>
              </c:extLst>
            </c:dLbl>
            <c:dLbl>
              <c:idx val="1"/>
              <c:delete val="1"/>
              <c:extLst>
                <c:ext xmlns:c15="http://schemas.microsoft.com/office/drawing/2012/chart" uri="{CE6537A1-D6FC-4f65-9D91-7224C49458BB}"/>
                <c:ext xmlns:c16="http://schemas.microsoft.com/office/drawing/2014/chart" uri="{C3380CC4-5D6E-409C-BE32-E72D297353CC}">
                  <c16:uniqueId val="{00000006-EA3D-4D22-8945-2611DBBF4AFA}"/>
                </c:ext>
              </c:extLst>
            </c:dLbl>
            <c:dLbl>
              <c:idx val="2"/>
              <c:delete val="1"/>
              <c:extLst>
                <c:ext xmlns:c15="http://schemas.microsoft.com/office/drawing/2012/chart" uri="{CE6537A1-D6FC-4f65-9D91-7224C49458BB}"/>
                <c:ext xmlns:c16="http://schemas.microsoft.com/office/drawing/2014/chart" uri="{C3380CC4-5D6E-409C-BE32-E72D297353CC}">
                  <c16:uniqueId val="{00000007-EA3D-4D22-8945-2611DBBF4AFA}"/>
                </c:ext>
              </c:extLst>
            </c:dLbl>
            <c:dLbl>
              <c:idx val="3"/>
              <c:delete val="1"/>
              <c:extLst>
                <c:ext xmlns:c15="http://schemas.microsoft.com/office/drawing/2012/chart" uri="{CE6537A1-D6FC-4f65-9D91-7224C49458BB}"/>
                <c:ext xmlns:c16="http://schemas.microsoft.com/office/drawing/2014/chart" uri="{C3380CC4-5D6E-409C-BE32-E72D297353CC}">
                  <c16:uniqueId val="{00000008-EA3D-4D22-8945-2611DBBF4AFA}"/>
                </c:ext>
              </c:extLst>
            </c:dLbl>
            <c:dLbl>
              <c:idx val="4"/>
              <c:delete val="1"/>
              <c:extLst>
                <c:ext xmlns:c15="http://schemas.microsoft.com/office/drawing/2012/chart" uri="{CE6537A1-D6FC-4f65-9D91-7224C49458BB}"/>
                <c:ext xmlns:c16="http://schemas.microsoft.com/office/drawing/2014/chart" uri="{C3380CC4-5D6E-409C-BE32-E72D297353CC}">
                  <c16:uniqueId val="{00000009-EA3D-4D22-8945-2611DBBF4AFA}"/>
                </c:ext>
              </c:extLst>
            </c:dLbl>
            <c:dLbl>
              <c:idx val="5"/>
              <c:delete val="1"/>
              <c:extLst>
                <c:ext xmlns:c15="http://schemas.microsoft.com/office/drawing/2012/chart" uri="{CE6537A1-D6FC-4f65-9D91-7224C49458BB}"/>
                <c:ext xmlns:c16="http://schemas.microsoft.com/office/drawing/2014/chart" uri="{C3380CC4-5D6E-409C-BE32-E72D297353CC}">
                  <c16:uniqueId val="{0000000A-EA3D-4D22-8945-2611DBBF4AFA}"/>
                </c:ext>
              </c:extLst>
            </c:dLbl>
            <c:dLbl>
              <c:idx val="6"/>
              <c:delete val="1"/>
              <c:extLst>
                <c:ext xmlns:c15="http://schemas.microsoft.com/office/drawing/2012/chart" uri="{CE6537A1-D6FC-4f65-9D91-7224C49458BB}"/>
                <c:ext xmlns:c16="http://schemas.microsoft.com/office/drawing/2014/chart" uri="{C3380CC4-5D6E-409C-BE32-E72D297353CC}">
                  <c16:uniqueId val="{0000000B-EA3D-4D22-8945-2611DBBF4AFA}"/>
                </c:ext>
              </c:extLst>
            </c:dLbl>
            <c:dLbl>
              <c:idx val="7"/>
              <c:delete val="1"/>
              <c:extLst>
                <c:ext xmlns:c15="http://schemas.microsoft.com/office/drawing/2012/chart" uri="{CE6537A1-D6FC-4f65-9D91-7224C49458BB}"/>
                <c:ext xmlns:c16="http://schemas.microsoft.com/office/drawing/2014/chart" uri="{C3380CC4-5D6E-409C-BE32-E72D297353CC}">
                  <c16:uniqueId val="{0000000C-EA3D-4D22-8945-2611DBBF4AFA}"/>
                </c:ext>
              </c:extLst>
            </c:dLbl>
            <c:dLbl>
              <c:idx val="8"/>
              <c:delete val="1"/>
              <c:extLst>
                <c:ext xmlns:c15="http://schemas.microsoft.com/office/drawing/2012/chart" uri="{CE6537A1-D6FC-4f65-9D91-7224C49458BB}"/>
                <c:ext xmlns:c16="http://schemas.microsoft.com/office/drawing/2014/chart" uri="{C3380CC4-5D6E-409C-BE32-E72D297353CC}">
                  <c16:uniqueId val="{0000000D-EA3D-4D22-8945-2611DBBF4AFA}"/>
                </c:ext>
              </c:extLst>
            </c:dLbl>
            <c:dLbl>
              <c:idx val="9"/>
              <c:delete val="1"/>
              <c:extLst>
                <c:ext xmlns:c15="http://schemas.microsoft.com/office/drawing/2012/chart" uri="{CE6537A1-D6FC-4f65-9D91-7224C49458BB}"/>
                <c:ext xmlns:c16="http://schemas.microsoft.com/office/drawing/2014/chart" uri="{C3380CC4-5D6E-409C-BE32-E72D297353CC}">
                  <c16:uniqueId val="{0000000E-EA3D-4D22-8945-2611DBBF4AFA}"/>
                </c:ext>
              </c:extLst>
            </c:dLbl>
            <c:dLbl>
              <c:idx val="10"/>
              <c:delete val="1"/>
              <c:extLst>
                <c:ext xmlns:c15="http://schemas.microsoft.com/office/drawing/2012/chart" uri="{CE6537A1-D6FC-4f65-9D91-7224C49458BB}"/>
                <c:ext xmlns:c16="http://schemas.microsoft.com/office/drawing/2014/chart" uri="{C3380CC4-5D6E-409C-BE32-E72D297353CC}">
                  <c16:uniqueId val="{0000000F-EA3D-4D22-8945-2611DBBF4AFA}"/>
                </c:ext>
              </c:extLst>
            </c:dLbl>
            <c:dLbl>
              <c:idx val="11"/>
              <c:delete val="1"/>
              <c:extLst>
                <c:ext xmlns:c15="http://schemas.microsoft.com/office/drawing/2012/chart" uri="{CE6537A1-D6FC-4f65-9D91-7224C49458BB}"/>
                <c:ext xmlns:c16="http://schemas.microsoft.com/office/drawing/2014/chart" uri="{C3380CC4-5D6E-409C-BE32-E72D297353CC}">
                  <c16:uniqueId val="{00000010-EA3D-4D22-8945-2611DBBF4AFA}"/>
                </c:ext>
              </c:extLst>
            </c:dLbl>
            <c:dLbl>
              <c:idx val="12"/>
              <c:delete val="1"/>
              <c:extLst>
                <c:ext xmlns:c15="http://schemas.microsoft.com/office/drawing/2012/chart" uri="{CE6537A1-D6FC-4f65-9D91-7224C49458BB}"/>
                <c:ext xmlns:c16="http://schemas.microsoft.com/office/drawing/2014/chart" uri="{C3380CC4-5D6E-409C-BE32-E72D297353CC}">
                  <c16:uniqueId val="{00000011-EA3D-4D22-8945-2611DBBF4AFA}"/>
                </c:ext>
              </c:extLst>
            </c:dLbl>
            <c:dLbl>
              <c:idx val="13"/>
              <c:delete val="1"/>
              <c:extLst>
                <c:ext xmlns:c15="http://schemas.microsoft.com/office/drawing/2012/chart" uri="{CE6537A1-D6FC-4f65-9D91-7224C49458BB}"/>
                <c:ext xmlns:c16="http://schemas.microsoft.com/office/drawing/2014/chart" uri="{C3380CC4-5D6E-409C-BE32-E72D297353CC}">
                  <c16:uniqueId val="{00000012-EA3D-4D22-8945-2611DBBF4AFA}"/>
                </c:ext>
              </c:extLst>
            </c:dLbl>
            <c:dLbl>
              <c:idx val="14"/>
              <c:delete val="1"/>
              <c:extLst>
                <c:ext xmlns:c15="http://schemas.microsoft.com/office/drawing/2012/chart" uri="{CE6537A1-D6FC-4f65-9D91-7224C49458BB}"/>
                <c:ext xmlns:c16="http://schemas.microsoft.com/office/drawing/2014/chart" uri="{C3380CC4-5D6E-409C-BE32-E72D297353CC}">
                  <c16:uniqueId val="{00000013-EA3D-4D22-8945-2611DBBF4AFA}"/>
                </c:ext>
              </c:extLst>
            </c:dLbl>
            <c:dLbl>
              <c:idx val="15"/>
              <c:delete val="1"/>
              <c:extLst>
                <c:ext xmlns:c15="http://schemas.microsoft.com/office/drawing/2012/chart" uri="{CE6537A1-D6FC-4f65-9D91-7224C49458BB}"/>
                <c:ext xmlns:c16="http://schemas.microsoft.com/office/drawing/2014/chart" uri="{C3380CC4-5D6E-409C-BE32-E72D297353CC}">
                  <c16:uniqueId val="{00000014-EA3D-4D22-8945-2611DBBF4AFA}"/>
                </c:ext>
              </c:extLst>
            </c:dLbl>
            <c:dLbl>
              <c:idx val="16"/>
              <c:delete val="1"/>
              <c:extLst>
                <c:ext xmlns:c15="http://schemas.microsoft.com/office/drawing/2012/chart" uri="{CE6537A1-D6FC-4f65-9D91-7224C49458BB}"/>
                <c:ext xmlns:c16="http://schemas.microsoft.com/office/drawing/2014/chart" uri="{C3380CC4-5D6E-409C-BE32-E72D297353CC}">
                  <c16:uniqueId val="{00000015-EA3D-4D22-8945-2611DBBF4AFA}"/>
                </c:ext>
              </c:extLst>
            </c:dLbl>
            <c:dLbl>
              <c:idx val="17"/>
              <c:delete val="1"/>
              <c:extLst>
                <c:ext xmlns:c15="http://schemas.microsoft.com/office/drawing/2012/chart" uri="{CE6537A1-D6FC-4f65-9D91-7224C49458BB}"/>
                <c:ext xmlns:c16="http://schemas.microsoft.com/office/drawing/2014/chart" uri="{C3380CC4-5D6E-409C-BE32-E72D297353CC}">
                  <c16:uniqueId val="{00000016-EA3D-4D22-8945-2611DBBF4AFA}"/>
                </c:ext>
              </c:extLst>
            </c:dLbl>
            <c:dLbl>
              <c:idx val="18"/>
              <c:delete val="1"/>
              <c:extLst>
                <c:ext xmlns:c15="http://schemas.microsoft.com/office/drawing/2012/chart" uri="{CE6537A1-D6FC-4f65-9D91-7224C49458BB}"/>
                <c:ext xmlns:c16="http://schemas.microsoft.com/office/drawing/2014/chart" uri="{C3380CC4-5D6E-409C-BE32-E72D297353CC}">
                  <c16:uniqueId val="{00000017-EA3D-4D22-8945-2611DBBF4AFA}"/>
                </c:ext>
              </c:extLst>
            </c:dLbl>
            <c:dLbl>
              <c:idx val="19"/>
              <c:delete val="1"/>
              <c:extLst>
                <c:ext xmlns:c15="http://schemas.microsoft.com/office/drawing/2012/chart" uri="{CE6537A1-D6FC-4f65-9D91-7224C49458BB}"/>
                <c:ext xmlns:c16="http://schemas.microsoft.com/office/drawing/2014/chart" uri="{C3380CC4-5D6E-409C-BE32-E72D297353CC}">
                  <c16:uniqueId val="{00000018-EA3D-4D22-8945-2611DBBF4AFA}"/>
                </c:ext>
              </c:extLst>
            </c:dLbl>
            <c:dLbl>
              <c:idx val="20"/>
              <c:delete val="1"/>
              <c:extLst>
                <c:ext xmlns:c15="http://schemas.microsoft.com/office/drawing/2012/chart" uri="{CE6537A1-D6FC-4f65-9D91-7224C49458BB}"/>
                <c:ext xmlns:c16="http://schemas.microsoft.com/office/drawing/2014/chart" uri="{C3380CC4-5D6E-409C-BE32-E72D297353CC}">
                  <c16:uniqueId val="{00000019-EA3D-4D22-8945-2611DBBF4AFA}"/>
                </c:ext>
              </c:extLst>
            </c:dLbl>
            <c:dLbl>
              <c:idx val="21"/>
              <c:delete val="1"/>
              <c:extLst>
                <c:ext xmlns:c15="http://schemas.microsoft.com/office/drawing/2012/chart" uri="{CE6537A1-D6FC-4f65-9D91-7224C49458BB}"/>
                <c:ext xmlns:c16="http://schemas.microsoft.com/office/drawing/2014/chart" uri="{C3380CC4-5D6E-409C-BE32-E72D297353CC}">
                  <c16:uniqueId val="{0000001A-EA3D-4D22-8945-2611DBBF4AFA}"/>
                </c:ext>
              </c:extLst>
            </c:dLbl>
            <c:dLbl>
              <c:idx val="22"/>
              <c:delete val="1"/>
              <c:extLst>
                <c:ext xmlns:c15="http://schemas.microsoft.com/office/drawing/2012/chart" uri="{CE6537A1-D6FC-4f65-9D91-7224C49458BB}"/>
                <c:ext xmlns:c16="http://schemas.microsoft.com/office/drawing/2014/chart" uri="{C3380CC4-5D6E-409C-BE32-E72D297353CC}">
                  <c16:uniqueId val="{0000001B-EA3D-4D22-8945-2611DBBF4AFA}"/>
                </c:ext>
              </c:extLst>
            </c:dLbl>
            <c:dLbl>
              <c:idx val="23"/>
              <c:delete val="1"/>
              <c:extLst>
                <c:ext xmlns:c15="http://schemas.microsoft.com/office/drawing/2012/chart" uri="{CE6537A1-D6FC-4f65-9D91-7224C49458BB}"/>
                <c:ext xmlns:c16="http://schemas.microsoft.com/office/drawing/2014/chart" uri="{C3380CC4-5D6E-409C-BE32-E72D297353CC}">
                  <c16:uniqueId val="{0000001C-EA3D-4D22-8945-2611DBBF4AFA}"/>
                </c:ext>
              </c:extLst>
            </c:dLbl>
            <c:dLbl>
              <c:idx val="24"/>
              <c:layout>
                <c:manualLayout>
                  <c:x val="-3.0042918454935917E-2"/>
                  <c:y val="-2.4279210925645139E-2"/>
                </c:manualLayout>
              </c:layout>
              <c:tx>
                <c:rich>
                  <a:bodyPr/>
                  <a:lstStyle/>
                  <a:p>
                    <a:pPr>
                      <a:defRPr sz="1100" b="1"/>
                    </a:pPr>
                    <a:r>
                      <a:rPr lang="en-US"/>
                      <a:t>25 Year Average</a:t>
                    </a:r>
                  </a:p>
                </c:rich>
              </c:tx>
              <c:spPr>
                <a:solidFill>
                  <a:srgbClr val="FFC000"/>
                </a:solidFill>
              </c:sp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EA3D-4D22-8945-2611DBBF4AFA}"/>
                </c:ext>
              </c:extLst>
            </c:dLbl>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AnnualExpTable'!$L$3:$L$27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1E-EA3D-4D22-8945-2611DBBF4AFA}"/>
            </c:ext>
          </c:extLst>
        </c:ser>
        <c:ser>
          <c:idx val="4"/>
          <c:order val="6"/>
          <c:tx>
            <c:strRef>
              <c:f>'8. AnnualExpTable'!$O$2</c:f>
              <c:strCache>
                <c:ptCount val="1"/>
                <c:pt idx="0">
                  <c:v>Total Annual Average Budget</c:v>
                </c:pt>
              </c:strCache>
            </c:strRef>
          </c:tx>
          <c:spPr>
            <a:ln w="44450">
              <a:solidFill>
                <a:srgbClr val="0000FF"/>
              </a:solidFill>
              <a:prstDash val="lg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F-EA3D-4D22-8945-2611DBBF4AFA}"/>
                </c:ext>
              </c:extLst>
            </c:dLbl>
            <c:dLbl>
              <c:idx val="1"/>
              <c:delete val="1"/>
              <c:extLst>
                <c:ext xmlns:c15="http://schemas.microsoft.com/office/drawing/2012/chart" uri="{CE6537A1-D6FC-4f65-9D91-7224C49458BB}"/>
                <c:ext xmlns:c16="http://schemas.microsoft.com/office/drawing/2014/chart" uri="{C3380CC4-5D6E-409C-BE32-E72D297353CC}">
                  <c16:uniqueId val="{00000020-EA3D-4D22-8945-2611DBBF4AFA}"/>
                </c:ext>
              </c:extLst>
            </c:dLbl>
            <c:dLbl>
              <c:idx val="2"/>
              <c:delete val="1"/>
              <c:extLst>
                <c:ext xmlns:c15="http://schemas.microsoft.com/office/drawing/2012/chart" uri="{CE6537A1-D6FC-4f65-9D91-7224C49458BB}"/>
                <c:ext xmlns:c16="http://schemas.microsoft.com/office/drawing/2014/chart" uri="{C3380CC4-5D6E-409C-BE32-E72D297353CC}">
                  <c16:uniqueId val="{00000021-EA3D-4D22-8945-2611DBBF4AFA}"/>
                </c:ext>
              </c:extLst>
            </c:dLbl>
            <c:dLbl>
              <c:idx val="3"/>
              <c:delete val="1"/>
              <c:extLst>
                <c:ext xmlns:c15="http://schemas.microsoft.com/office/drawing/2012/chart" uri="{CE6537A1-D6FC-4f65-9D91-7224C49458BB}"/>
                <c:ext xmlns:c16="http://schemas.microsoft.com/office/drawing/2014/chart" uri="{C3380CC4-5D6E-409C-BE32-E72D297353CC}">
                  <c16:uniqueId val="{00000022-EA3D-4D22-8945-2611DBBF4AFA}"/>
                </c:ext>
              </c:extLst>
            </c:dLbl>
            <c:dLbl>
              <c:idx val="4"/>
              <c:delete val="1"/>
              <c:extLst>
                <c:ext xmlns:c15="http://schemas.microsoft.com/office/drawing/2012/chart" uri="{CE6537A1-D6FC-4f65-9D91-7224C49458BB}"/>
                <c:ext xmlns:c16="http://schemas.microsoft.com/office/drawing/2014/chart" uri="{C3380CC4-5D6E-409C-BE32-E72D297353CC}">
                  <c16:uniqueId val="{00000023-EA3D-4D22-8945-2611DBBF4AFA}"/>
                </c:ext>
              </c:extLst>
            </c:dLbl>
            <c:dLbl>
              <c:idx val="5"/>
              <c:delete val="1"/>
              <c:extLst>
                <c:ext xmlns:c15="http://schemas.microsoft.com/office/drawing/2012/chart" uri="{CE6537A1-D6FC-4f65-9D91-7224C49458BB}"/>
                <c:ext xmlns:c16="http://schemas.microsoft.com/office/drawing/2014/chart" uri="{C3380CC4-5D6E-409C-BE32-E72D297353CC}">
                  <c16:uniqueId val="{00000024-EA3D-4D22-8945-2611DBBF4AFA}"/>
                </c:ext>
              </c:extLst>
            </c:dLbl>
            <c:dLbl>
              <c:idx val="6"/>
              <c:delete val="1"/>
              <c:extLst>
                <c:ext xmlns:c15="http://schemas.microsoft.com/office/drawing/2012/chart" uri="{CE6537A1-D6FC-4f65-9D91-7224C49458BB}"/>
                <c:ext xmlns:c16="http://schemas.microsoft.com/office/drawing/2014/chart" uri="{C3380CC4-5D6E-409C-BE32-E72D297353CC}">
                  <c16:uniqueId val="{00000025-EA3D-4D22-8945-2611DBBF4AFA}"/>
                </c:ext>
              </c:extLst>
            </c:dLbl>
            <c:dLbl>
              <c:idx val="7"/>
              <c:delete val="1"/>
              <c:extLst>
                <c:ext xmlns:c15="http://schemas.microsoft.com/office/drawing/2012/chart" uri="{CE6537A1-D6FC-4f65-9D91-7224C49458BB}"/>
                <c:ext xmlns:c16="http://schemas.microsoft.com/office/drawing/2014/chart" uri="{C3380CC4-5D6E-409C-BE32-E72D297353CC}">
                  <c16:uniqueId val="{00000026-EA3D-4D22-8945-2611DBBF4AFA}"/>
                </c:ext>
              </c:extLst>
            </c:dLbl>
            <c:dLbl>
              <c:idx val="8"/>
              <c:delete val="1"/>
              <c:extLst>
                <c:ext xmlns:c15="http://schemas.microsoft.com/office/drawing/2012/chart" uri="{CE6537A1-D6FC-4f65-9D91-7224C49458BB}"/>
                <c:ext xmlns:c16="http://schemas.microsoft.com/office/drawing/2014/chart" uri="{C3380CC4-5D6E-409C-BE32-E72D297353CC}">
                  <c16:uniqueId val="{00000027-EA3D-4D22-8945-2611DBBF4AFA}"/>
                </c:ext>
              </c:extLst>
            </c:dLbl>
            <c:dLbl>
              <c:idx val="9"/>
              <c:delete val="1"/>
              <c:extLst>
                <c:ext xmlns:c15="http://schemas.microsoft.com/office/drawing/2012/chart" uri="{CE6537A1-D6FC-4f65-9D91-7224C49458BB}"/>
                <c:ext xmlns:c16="http://schemas.microsoft.com/office/drawing/2014/chart" uri="{C3380CC4-5D6E-409C-BE32-E72D297353CC}">
                  <c16:uniqueId val="{00000028-EA3D-4D22-8945-2611DBBF4AFA}"/>
                </c:ext>
              </c:extLst>
            </c:dLbl>
            <c:dLbl>
              <c:idx val="10"/>
              <c:delete val="1"/>
              <c:extLst>
                <c:ext xmlns:c15="http://schemas.microsoft.com/office/drawing/2012/chart" uri="{CE6537A1-D6FC-4f65-9D91-7224C49458BB}"/>
                <c:ext xmlns:c16="http://schemas.microsoft.com/office/drawing/2014/chart" uri="{C3380CC4-5D6E-409C-BE32-E72D297353CC}">
                  <c16:uniqueId val="{00000029-EA3D-4D22-8945-2611DBBF4AFA}"/>
                </c:ext>
              </c:extLst>
            </c:dLbl>
            <c:dLbl>
              <c:idx val="11"/>
              <c:delete val="1"/>
              <c:extLst>
                <c:ext xmlns:c15="http://schemas.microsoft.com/office/drawing/2012/chart" uri="{CE6537A1-D6FC-4f65-9D91-7224C49458BB}"/>
                <c:ext xmlns:c16="http://schemas.microsoft.com/office/drawing/2014/chart" uri="{C3380CC4-5D6E-409C-BE32-E72D297353CC}">
                  <c16:uniqueId val="{0000002A-EA3D-4D22-8945-2611DBBF4AFA}"/>
                </c:ext>
              </c:extLst>
            </c:dLbl>
            <c:dLbl>
              <c:idx val="12"/>
              <c:delete val="1"/>
              <c:extLst>
                <c:ext xmlns:c15="http://schemas.microsoft.com/office/drawing/2012/chart" uri="{CE6537A1-D6FC-4f65-9D91-7224C49458BB}"/>
                <c:ext xmlns:c16="http://schemas.microsoft.com/office/drawing/2014/chart" uri="{C3380CC4-5D6E-409C-BE32-E72D297353CC}">
                  <c16:uniqueId val="{0000002B-EA3D-4D22-8945-2611DBBF4AFA}"/>
                </c:ext>
              </c:extLst>
            </c:dLbl>
            <c:dLbl>
              <c:idx val="13"/>
              <c:delete val="1"/>
              <c:extLst>
                <c:ext xmlns:c15="http://schemas.microsoft.com/office/drawing/2012/chart" uri="{CE6537A1-D6FC-4f65-9D91-7224C49458BB}"/>
                <c:ext xmlns:c16="http://schemas.microsoft.com/office/drawing/2014/chart" uri="{C3380CC4-5D6E-409C-BE32-E72D297353CC}">
                  <c16:uniqueId val="{0000002C-EA3D-4D22-8945-2611DBBF4AFA}"/>
                </c:ext>
              </c:extLst>
            </c:dLbl>
            <c:dLbl>
              <c:idx val="14"/>
              <c:delete val="1"/>
              <c:extLst>
                <c:ext xmlns:c15="http://schemas.microsoft.com/office/drawing/2012/chart" uri="{CE6537A1-D6FC-4f65-9D91-7224C49458BB}"/>
                <c:ext xmlns:c16="http://schemas.microsoft.com/office/drawing/2014/chart" uri="{C3380CC4-5D6E-409C-BE32-E72D297353CC}">
                  <c16:uniqueId val="{0000002D-EA3D-4D22-8945-2611DBBF4AFA}"/>
                </c:ext>
              </c:extLst>
            </c:dLbl>
            <c:dLbl>
              <c:idx val="15"/>
              <c:delete val="1"/>
              <c:extLst>
                <c:ext xmlns:c15="http://schemas.microsoft.com/office/drawing/2012/chart" uri="{CE6537A1-D6FC-4f65-9D91-7224C49458BB}"/>
                <c:ext xmlns:c16="http://schemas.microsoft.com/office/drawing/2014/chart" uri="{C3380CC4-5D6E-409C-BE32-E72D297353CC}">
                  <c16:uniqueId val="{0000002E-EA3D-4D22-8945-2611DBBF4AFA}"/>
                </c:ext>
              </c:extLst>
            </c:dLbl>
            <c:dLbl>
              <c:idx val="16"/>
              <c:delete val="1"/>
              <c:extLst>
                <c:ext xmlns:c15="http://schemas.microsoft.com/office/drawing/2012/chart" uri="{CE6537A1-D6FC-4f65-9D91-7224C49458BB}"/>
                <c:ext xmlns:c16="http://schemas.microsoft.com/office/drawing/2014/chart" uri="{C3380CC4-5D6E-409C-BE32-E72D297353CC}">
                  <c16:uniqueId val="{0000002F-EA3D-4D22-8945-2611DBBF4AFA}"/>
                </c:ext>
              </c:extLst>
            </c:dLbl>
            <c:dLbl>
              <c:idx val="17"/>
              <c:delete val="1"/>
              <c:extLst>
                <c:ext xmlns:c15="http://schemas.microsoft.com/office/drawing/2012/chart" uri="{CE6537A1-D6FC-4f65-9D91-7224C49458BB}"/>
                <c:ext xmlns:c16="http://schemas.microsoft.com/office/drawing/2014/chart" uri="{C3380CC4-5D6E-409C-BE32-E72D297353CC}">
                  <c16:uniqueId val="{00000030-EA3D-4D22-8945-2611DBBF4AFA}"/>
                </c:ext>
              </c:extLst>
            </c:dLbl>
            <c:dLbl>
              <c:idx val="18"/>
              <c:delete val="1"/>
              <c:extLst>
                <c:ext xmlns:c15="http://schemas.microsoft.com/office/drawing/2012/chart" uri="{CE6537A1-D6FC-4f65-9D91-7224C49458BB}"/>
                <c:ext xmlns:c16="http://schemas.microsoft.com/office/drawing/2014/chart" uri="{C3380CC4-5D6E-409C-BE32-E72D297353CC}">
                  <c16:uniqueId val="{00000031-EA3D-4D22-8945-2611DBBF4AFA}"/>
                </c:ext>
              </c:extLst>
            </c:dLbl>
            <c:dLbl>
              <c:idx val="19"/>
              <c:delete val="1"/>
              <c:extLst>
                <c:ext xmlns:c15="http://schemas.microsoft.com/office/drawing/2012/chart" uri="{CE6537A1-D6FC-4f65-9D91-7224C49458BB}"/>
                <c:ext xmlns:c16="http://schemas.microsoft.com/office/drawing/2014/chart" uri="{C3380CC4-5D6E-409C-BE32-E72D297353CC}">
                  <c16:uniqueId val="{00000032-EA3D-4D22-8945-2611DBBF4AFA}"/>
                </c:ext>
              </c:extLst>
            </c:dLbl>
            <c:dLbl>
              <c:idx val="20"/>
              <c:delete val="1"/>
              <c:extLst>
                <c:ext xmlns:c15="http://schemas.microsoft.com/office/drawing/2012/chart" uri="{CE6537A1-D6FC-4f65-9D91-7224C49458BB}"/>
                <c:ext xmlns:c16="http://schemas.microsoft.com/office/drawing/2014/chart" uri="{C3380CC4-5D6E-409C-BE32-E72D297353CC}">
                  <c16:uniqueId val="{00000033-EA3D-4D22-8945-2611DBBF4AFA}"/>
                </c:ext>
              </c:extLst>
            </c:dLbl>
            <c:dLbl>
              <c:idx val="21"/>
              <c:tx>
                <c:rich>
                  <a:bodyPr/>
                  <a:lstStyle/>
                  <a:p>
                    <a:r>
                      <a:rPr lang="en-US"/>
                      <a:t>Avg Annual Budget</a:t>
                    </a:r>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4-EA3D-4D22-8945-2611DBBF4AFA}"/>
                </c:ext>
              </c:extLst>
            </c:dLbl>
            <c:dLbl>
              <c:idx val="22"/>
              <c:delete val="1"/>
              <c:extLst>
                <c:ext xmlns:c15="http://schemas.microsoft.com/office/drawing/2012/chart" uri="{CE6537A1-D6FC-4f65-9D91-7224C49458BB}"/>
                <c:ext xmlns:c16="http://schemas.microsoft.com/office/drawing/2014/chart" uri="{C3380CC4-5D6E-409C-BE32-E72D297353CC}">
                  <c16:uniqueId val="{00000035-EA3D-4D22-8945-2611DBBF4AFA}"/>
                </c:ext>
              </c:extLst>
            </c:dLbl>
            <c:dLbl>
              <c:idx val="23"/>
              <c:delete val="1"/>
              <c:extLst>
                <c:ext xmlns:c15="http://schemas.microsoft.com/office/drawing/2012/chart" uri="{CE6537A1-D6FC-4f65-9D91-7224C49458BB}"/>
                <c:ext xmlns:c16="http://schemas.microsoft.com/office/drawing/2014/chart" uri="{C3380CC4-5D6E-409C-BE32-E72D297353CC}">
                  <c16:uniqueId val="{00000036-EA3D-4D22-8945-2611DBBF4AFA}"/>
                </c:ext>
              </c:extLst>
            </c:dLbl>
            <c:dLbl>
              <c:idx val="24"/>
              <c:delete val="1"/>
              <c:extLst>
                <c:ext xmlns:c15="http://schemas.microsoft.com/office/drawing/2012/chart" uri="{CE6537A1-D6FC-4f65-9D91-7224C49458BB}"/>
                <c:ext xmlns:c16="http://schemas.microsoft.com/office/drawing/2014/chart" uri="{C3380CC4-5D6E-409C-BE32-E72D297353CC}">
                  <c16:uniqueId val="{00000037-EA3D-4D22-8945-2611DBBF4AFA}"/>
                </c:ext>
              </c:extLst>
            </c:dLbl>
            <c:spPr>
              <a:solidFill>
                <a:srgbClr val="1F497D">
                  <a:lumMod val="40000"/>
                  <a:lumOff val="60000"/>
                </a:srgbClr>
              </a:solidFill>
            </c:spPr>
            <c:txPr>
              <a:bodyPr/>
              <a:lstStyle/>
              <a:p>
                <a:pPr>
                  <a:defRPr sz="1100" b="1"/>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'8. AnnualExpTable'!$O$3:$O$27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38-EA3D-4D22-8945-2611DBBF4AFA}"/>
            </c:ext>
          </c:extLst>
        </c:ser>
        <c:dLbls>
          <c:showLegendKey val="0"/>
          <c:showVal val="0"/>
          <c:showCatName val="0"/>
          <c:showSerName val="0"/>
          <c:showPercent val="0"/>
          <c:showBubbleSize val="0"/>
        </c:dLbls>
        <c:marker val="1"/>
        <c:smooth val="0"/>
        <c:axId val="183458048"/>
        <c:axId val="183463936"/>
      </c:lineChart>
      <c:catAx>
        <c:axId val="183458048"/>
        <c:scaling>
          <c:orientation val="minMax"/>
        </c:scaling>
        <c:delete val="0"/>
        <c:axPos val="b"/>
        <c:numFmt formatCode="General" sourceLinked="1"/>
        <c:majorTickMark val="out"/>
        <c:minorTickMark val="none"/>
        <c:tickLblPos val="nextTo"/>
        <c:crossAx val="183463936"/>
        <c:crosses val="autoZero"/>
        <c:auto val="1"/>
        <c:lblAlgn val="ctr"/>
        <c:lblOffset val="100"/>
        <c:noMultiLvlLbl val="0"/>
      </c:catAx>
      <c:valAx>
        <c:axId val="183463936"/>
        <c:scaling>
          <c:orientation val="minMax"/>
        </c:scaling>
        <c:delete val="0"/>
        <c:axPos val="l"/>
        <c:majorGridlines/>
        <c:numFmt formatCode="_(* #,##0_);_(* \(#,##0\);_(* &quot;-&quot;??_);_(@_)" sourceLinked="1"/>
        <c:majorTickMark val="out"/>
        <c:minorTickMark val="none"/>
        <c:tickLblPos val="nextTo"/>
        <c:crossAx val="183458048"/>
        <c:crosses val="autoZero"/>
        <c:crossBetween val="between"/>
      </c:valAx>
    </c:plotArea>
    <c:legend>
      <c:legendPos val="b"/>
      <c:layout>
        <c:manualLayout>
          <c:xMode val="edge"/>
          <c:yMode val="edge"/>
          <c:x val="2.189190406993121E-2"/>
          <c:y val="0.87928006722983665"/>
          <c:w val="0.9404794250504096"/>
          <c:h val="0.10858032730734148"/>
        </c:manualLayout>
      </c:layout>
      <c:overlay val="0"/>
    </c:legend>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Projected </a:t>
            </a:r>
            <a:r>
              <a:rPr lang="en-US"/>
              <a:t>Annual Expenditures - 10 Year Outlook</a:t>
            </a:r>
          </a:p>
        </c:rich>
      </c:tx>
      <c:overlay val="0"/>
    </c:title>
    <c:autoTitleDeleted val="0"/>
    <c:plotArea>
      <c:layout>
        <c:manualLayout>
          <c:layoutTarget val="inner"/>
          <c:xMode val="edge"/>
          <c:yMode val="edge"/>
          <c:x val="6.8870940488662075E-2"/>
          <c:y val="8.5134160961291852E-2"/>
          <c:w val="0.89536368039831926"/>
          <c:h val="0.74463909765452796"/>
        </c:manualLayout>
      </c:layout>
      <c:barChart>
        <c:barDir val="col"/>
        <c:grouping val="stacked"/>
        <c:varyColors val="0"/>
        <c:ser>
          <c:idx val="1"/>
          <c:order val="0"/>
          <c:tx>
            <c:strRef>
              <c:f>'8. AnnualExpTable'!$D$2</c:f>
              <c:strCache>
                <c:ptCount val="1"/>
                <c:pt idx="0">
                  <c:v>Current Operating/ Maintenance</c:v>
                </c:pt>
              </c:strCache>
            </c:strRef>
          </c:tx>
          <c:spPr>
            <a:solidFill>
              <a:schemeClr val="accent2">
                <a:lumMod val="75000"/>
              </a:schemeClr>
            </a:solidFill>
          </c:spPr>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AnnualExpTable'!$D$3:$D$12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19D5-4B72-95F4-A546B1495445}"/>
            </c:ext>
          </c:extLst>
        </c:ser>
        <c:ser>
          <c:idx val="6"/>
          <c:order val="1"/>
          <c:tx>
            <c:strRef>
              <c:f>'8. AnnualExpTable'!$F$2</c:f>
              <c:strCache>
                <c:ptCount val="1"/>
                <c:pt idx="0">
                  <c:v>O&amp;M Expenditures for Planned Capital</c:v>
                </c:pt>
              </c:strCache>
            </c:strRef>
          </c:tx>
          <c:spPr>
            <a:solidFill>
              <a:schemeClr val="accent1">
                <a:lumMod val="60000"/>
                <a:lumOff val="40000"/>
              </a:schemeClr>
            </a:solidFill>
          </c:spPr>
          <c:invertIfNegative val="0"/>
          <c:val>
            <c:numRef>
              <c:f>'8. AnnualExpTable'!$F$3:$F$12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9D5-4B72-95F4-A546B1495445}"/>
            </c:ext>
          </c:extLst>
        </c:ser>
        <c:ser>
          <c:idx val="5"/>
          <c:order val="2"/>
          <c:tx>
            <c:v>O&amp;M for Desired Cap.</c:v>
          </c:tx>
          <c:spPr>
            <a:solidFill>
              <a:schemeClr val="accent3">
                <a:lumMod val="60000"/>
                <a:lumOff val="40000"/>
              </a:schemeClr>
            </a:solidFill>
          </c:spPr>
          <c:invertIfNegative val="0"/>
          <c:val>
            <c:numRef>
              <c:f>'8. AnnualExpTable'!$H$3:$H$12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19D5-4B72-95F4-A546B1495445}"/>
            </c:ext>
          </c:extLst>
        </c:ser>
        <c:ser>
          <c:idx val="0"/>
          <c:order val="3"/>
          <c:tx>
            <c:strRef>
              <c:f>'8. AnnualExpTable'!$E$2</c:f>
              <c:strCache>
                <c:ptCount val="1"/>
                <c:pt idx="0">
                  <c:v>Planned/ Necessary Capital</c:v>
                </c:pt>
              </c:strCache>
            </c:strRef>
          </c:tx>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AnnualExpTable'!$E$3:$E$12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19D5-4B72-95F4-A546B1495445}"/>
            </c:ext>
          </c:extLst>
        </c:ser>
        <c:ser>
          <c:idx val="2"/>
          <c:order val="4"/>
          <c:tx>
            <c:strRef>
              <c:f>'8. AnnualExpTable'!$G$2</c:f>
              <c:strCache>
                <c:ptCount val="1"/>
                <c:pt idx="0">
                  <c:v>Desired/ Non-Essential Capital</c:v>
                </c:pt>
              </c:strCache>
            </c:strRef>
          </c:tx>
          <c:spPr>
            <a:solidFill>
              <a:schemeClr val="accent3">
                <a:lumMod val="75000"/>
              </a:schemeClr>
            </a:solidFill>
          </c:spPr>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AnnualExpTable'!$G$3:$G$12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19D5-4B72-95F4-A546B1495445}"/>
            </c:ext>
          </c:extLst>
        </c:ser>
        <c:dLbls>
          <c:showLegendKey val="0"/>
          <c:showVal val="0"/>
          <c:showCatName val="0"/>
          <c:showSerName val="0"/>
          <c:showPercent val="0"/>
          <c:showBubbleSize val="0"/>
        </c:dLbls>
        <c:gapWidth val="150"/>
        <c:overlap val="100"/>
        <c:axId val="207409920"/>
        <c:axId val="207411456"/>
      </c:barChart>
      <c:lineChart>
        <c:grouping val="standard"/>
        <c:varyColors val="0"/>
        <c:ser>
          <c:idx val="3"/>
          <c:order val="5"/>
          <c:tx>
            <c:strRef>
              <c:f>'8. AnnualExpTable'!$K$2</c:f>
              <c:strCache>
                <c:ptCount val="1"/>
                <c:pt idx="0">
                  <c:v>10 Year Average</c:v>
                </c:pt>
              </c:strCache>
            </c:strRef>
          </c:tx>
          <c:spPr>
            <a:ln w="44450" cap="flat" cmpd="sng">
              <a:solidFill>
                <a:srgbClr val="FFC000"/>
              </a:solidFill>
              <a:prstDash val="sysDash"/>
              <a:bevel/>
              <a:headEnd type="none"/>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19D5-4B72-95F4-A546B1495445}"/>
                </c:ext>
              </c:extLst>
            </c:dLbl>
            <c:dLbl>
              <c:idx val="1"/>
              <c:delete val="1"/>
              <c:extLst>
                <c:ext xmlns:c15="http://schemas.microsoft.com/office/drawing/2012/chart" uri="{CE6537A1-D6FC-4f65-9D91-7224C49458BB}"/>
                <c:ext xmlns:c16="http://schemas.microsoft.com/office/drawing/2014/chart" uri="{C3380CC4-5D6E-409C-BE32-E72D297353CC}">
                  <c16:uniqueId val="{00000006-19D5-4B72-95F4-A546B1495445}"/>
                </c:ext>
              </c:extLst>
            </c:dLbl>
            <c:dLbl>
              <c:idx val="2"/>
              <c:delete val="1"/>
              <c:extLst>
                <c:ext xmlns:c15="http://schemas.microsoft.com/office/drawing/2012/chart" uri="{CE6537A1-D6FC-4f65-9D91-7224C49458BB}"/>
                <c:ext xmlns:c16="http://schemas.microsoft.com/office/drawing/2014/chart" uri="{C3380CC4-5D6E-409C-BE32-E72D297353CC}">
                  <c16:uniqueId val="{00000007-19D5-4B72-95F4-A546B1495445}"/>
                </c:ext>
              </c:extLst>
            </c:dLbl>
            <c:dLbl>
              <c:idx val="3"/>
              <c:delete val="1"/>
              <c:extLst>
                <c:ext xmlns:c15="http://schemas.microsoft.com/office/drawing/2012/chart" uri="{CE6537A1-D6FC-4f65-9D91-7224C49458BB}"/>
                <c:ext xmlns:c16="http://schemas.microsoft.com/office/drawing/2014/chart" uri="{C3380CC4-5D6E-409C-BE32-E72D297353CC}">
                  <c16:uniqueId val="{00000008-19D5-4B72-95F4-A546B1495445}"/>
                </c:ext>
              </c:extLst>
            </c:dLbl>
            <c:dLbl>
              <c:idx val="4"/>
              <c:delete val="1"/>
              <c:extLst>
                <c:ext xmlns:c15="http://schemas.microsoft.com/office/drawing/2012/chart" uri="{CE6537A1-D6FC-4f65-9D91-7224C49458BB}"/>
                <c:ext xmlns:c16="http://schemas.microsoft.com/office/drawing/2014/chart" uri="{C3380CC4-5D6E-409C-BE32-E72D297353CC}">
                  <c16:uniqueId val="{00000009-19D5-4B72-95F4-A546B1495445}"/>
                </c:ext>
              </c:extLst>
            </c:dLbl>
            <c:dLbl>
              <c:idx val="5"/>
              <c:delete val="1"/>
              <c:extLst>
                <c:ext xmlns:c15="http://schemas.microsoft.com/office/drawing/2012/chart" uri="{CE6537A1-D6FC-4f65-9D91-7224C49458BB}"/>
                <c:ext xmlns:c16="http://schemas.microsoft.com/office/drawing/2014/chart" uri="{C3380CC4-5D6E-409C-BE32-E72D297353CC}">
                  <c16:uniqueId val="{0000000A-19D5-4B72-95F4-A546B1495445}"/>
                </c:ext>
              </c:extLst>
            </c:dLbl>
            <c:dLbl>
              <c:idx val="6"/>
              <c:delete val="1"/>
              <c:extLst>
                <c:ext xmlns:c15="http://schemas.microsoft.com/office/drawing/2012/chart" uri="{CE6537A1-D6FC-4f65-9D91-7224C49458BB}"/>
                <c:ext xmlns:c16="http://schemas.microsoft.com/office/drawing/2014/chart" uri="{C3380CC4-5D6E-409C-BE32-E72D297353CC}">
                  <c16:uniqueId val="{0000000B-19D5-4B72-95F4-A546B1495445}"/>
                </c:ext>
              </c:extLst>
            </c:dLbl>
            <c:dLbl>
              <c:idx val="7"/>
              <c:delete val="1"/>
              <c:extLst>
                <c:ext xmlns:c15="http://schemas.microsoft.com/office/drawing/2012/chart" uri="{CE6537A1-D6FC-4f65-9D91-7224C49458BB}"/>
                <c:ext xmlns:c16="http://schemas.microsoft.com/office/drawing/2014/chart" uri="{C3380CC4-5D6E-409C-BE32-E72D297353CC}">
                  <c16:uniqueId val="{0000000C-19D5-4B72-95F4-A546B1495445}"/>
                </c:ext>
              </c:extLst>
            </c:dLbl>
            <c:dLbl>
              <c:idx val="8"/>
              <c:delete val="1"/>
              <c:extLst>
                <c:ext xmlns:c15="http://schemas.microsoft.com/office/drawing/2012/chart" uri="{CE6537A1-D6FC-4f65-9D91-7224C49458BB}"/>
                <c:ext xmlns:c16="http://schemas.microsoft.com/office/drawing/2014/chart" uri="{C3380CC4-5D6E-409C-BE32-E72D297353CC}">
                  <c16:uniqueId val="{0000000D-19D5-4B72-95F4-A546B1495445}"/>
                </c:ext>
              </c:extLst>
            </c:dLbl>
            <c:dLbl>
              <c:idx val="9"/>
              <c:layout>
                <c:manualLayout>
                  <c:x val="-3.8626609442060193E-2"/>
                  <c:y val="-2.4279210925645139E-2"/>
                </c:manualLayout>
              </c:layout>
              <c:tx>
                <c:rich>
                  <a:bodyPr/>
                  <a:lstStyle/>
                  <a:p>
                    <a:r>
                      <a:rPr lang="en-US"/>
                      <a:t>10 Year Average</a:t>
                    </a:r>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19D5-4B72-95F4-A546B1495445}"/>
                </c:ext>
              </c:extLst>
            </c:dLbl>
            <c:spPr>
              <a:solidFill>
                <a:srgbClr val="FFC000"/>
              </a:solidFill>
            </c:spPr>
            <c:txPr>
              <a:bodyPr/>
              <a:lstStyle/>
              <a:p>
                <a:pPr>
                  <a:defRPr sz="1100" b="1"/>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'8. AnnualExpTable'!$C$3:$C$12</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'8. AnnualExpTable'!$K$3:$K$12</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F-19D5-4B72-95F4-A546B1495445}"/>
            </c:ext>
          </c:extLst>
        </c:ser>
        <c:ser>
          <c:idx val="4"/>
          <c:order val="6"/>
          <c:tx>
            <c:strRef>
              <c:f>'8. AnnualExpTable'!$O$2</c:f>
              <c:strCache>
                <c:ptCount val="1"/>
                <c:pt idx="0">
                  <c:v>Total Annual Average Budget</c:v>
                </c:pt>
              </c:strCache>
            </c:strRef>
          </c:tx>
          <c:spPr>
            <a:ln w="44450">
              <a:solidFill>
                <a:srgbClr val="0000FF"/>
              </a:solidFill>
              <a:prstDash val="lg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0-19D5-4B72-95F4-A546B1495445}"/>
                </c:ext>
              </c:extLst>
            </c:dLbl>
            <c:dLbl>
              <c:idx val="1"/>
              <c:delete val="1"/>
              <c:extLst>
                <c:ext xmlns:c15="http://schemas.microsoft.com/office/drawing/2012/chart" uri="{CE6537A1-D6FC-4f65-9D91-7224C49458BB}"/>
                <c:ext xmlns:c16="http://schemas.microsoft.com/office/drawing/2014/chart" uri="{C3380CC4-5D6E-409C-BE32-E72D297353CC}">
                  <c16:uniqueId val="{00000011-19D5-4B72-95F4-A546B1495445}"/>
                </c:ext>
              </c:extLst>
            </c:dLbl>
            <c:dLbl>
              <c:idx val="2"/>
              <c:delete val="1"/>
              <c:extLst>
                <c:ext xmlns:c15="http://schemas.microsoft.com/office/drawing/2012/chart" uri="{CE6537A1-D6FC-4f65-9D91-7224C49458BB}"/>
                <c:ext xmlns:c16="http://schemas.microsoft.com/office/drawing/2014/chart" uri="{C3380CC4-5D6E-409C-BE32-E72D297353CC}">
                  <c16:uniqueId val="{00000012-19D5-4B72-95F4-A546B1495445}"/>
                </c:ext>
              </c:extLst>
            </c:dLbl>
            <c:dLbl>
              <c:idx val="3"/>
              <c:delete val="1"/>
              <c:extLst>
                <c:ext xmlns:c15="http://schemas.microsoft.com/office/drawing/2012/chart" uri="{CE6537A1-D6FC-4f65-9D91-7224C49458BB}"/>
                <c:ext xmlns:c16="http://schemas.microsoft.com/office/drawing/2014/chart" uri="{C3380CC4-5D6E-409C-BE32-E72D297353CC}">
                  <c16:uniqueId val="{00000013-19D5-4B72-95F4-A546B1495445}"/>
                </c:ext>
              </c:extLst>
            </c:dLbl>
            <c:dLbl>
              <c:idx val="4"/>
              <c:delete val="1"/>
              <c:extLst>
                <c:ext xmlns:c15="http://schemas.microsoft.com/office/drawing/2012/chart" uri="{CE6537A1-D6FC-4f65-9D91-7224C49458BB}"/>
                <c:ext xmlns:c16="http://schemas.microsoft.com/office/drawing/2014/chart" uri="{C3380CC4-5D6E-409C-BE32-E72D297353CC}">
                  <c16:uniqueId val="{00000014-19D5-4B72-95F4-A546B1495445}"/>
                </c:ext>
              </c:extLst>
            </c:dLbl>
            <c:dLbl>
              <c:idx val="5"/>
              <c:delete val="1"/>
              <c:extLst>
                <c:ext xmlns:c15="http://schemas.microsoft.com/office/drawing/2012/chart" uri="{CE6537A1-D6FC-4f65-9D91-7224C49458BB}"/>
                <c:ext xmlns:c16="http://schemas.microsoft.com/office/drawing/2014/chart" uri="{C3380CC4-5D6E-409C-BE32-E72D297353CC}">
                  <c16:uniqueId val="{00000015-19D5-4B72-95F4-A546B1495445}"/>
                </c:ext>
              </c:extLst>
            </c:dLbl>
            <c:dLbl>
              <c:idx val="6"/>
              <c:delete val="1"/>
              <c:extLst>
                <c:ext xmlns:c15="http://schemas.microsoft.com/office/drawing/2012/chart" uri="{CE6537A1-D6FC-4f65-9D91-7224C49458BB}"/>
                <c:ext xmlns:c16="http://schemas.microsoft.com/office/drawing/2014/chart" uri="{C3380CC4-5D6E-409C-BE32-E72D297353CC}">
                  <c16:uniqueId val="{00000016-19D5-4B72-95F4-A546B1495445}"/>
                </c:ext>
              </c:extLst>
            </c:dLbl>
            <c:dLbl>
              <c:idx val="7"/>
              <c:delete val="1"/>
              <c:extLst>
                <c:ext xmlns:c15="http://schemas.microsoft.com/office/drawing/2012/chart" uri="{CE6537A1-D6FC-4f65-9D91-7224C49458BB}"/>
                <c:ext xmlns:c16="http://schemas.microsoft.com/office/drawing/2014/chart" uri="{C3380CC4-5D6E-409C-BE32-E72D297353CC}">
                  <c16:uniqueId val="{00000017-19D5-4B72-95F4-A546B1495445}"/>
                </c:ext>
              </c:extLst>
            </c:dLbl>
            <c:dLbl>
              <c:idx val="8"/>
              <c:layout>
                <c:manualLayout>
                  <c:x val="8.644800464504868E-3"/>
                  <c:y val="2.4279210925645105E-2"/>
                </c:manualLayout>
              </c:layout>
              <c:tx>
                <c:rich>
                  <a:bodyPr/>
                  <a:lstStyle/>
                  <a:p>
                    <a:r>
                      <a:rPr lang="en-US"/>
                      <a:t>Avg Annual Budget</a:t>
                    </a:r>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8-19D5-4B72-95F4-A546B1495445}"/>
                </c:ext>
              </c:extLst>
            </c:dLbl>
            <c:dLbl>
              <c:idx val="9"/>
              <c:delete val="1"/>
              <c:extLst>
                <c:ext xmlns:c15="http://schemas.microsoft.com/office/drawing/2012/chart" uri="{CE6537A1-D6FC-4f65-9D91-7224C49458BB}"/>
                <c:ext xmlns:c16="http://schemas.microsoft.com/office/drawing/2014/chart" uri="{C3380CC4-5D6E-409C-BE32-E72D297353CC}">
                  <c16:uniqueId val="{00000019-19D5-4B72-95F4-A546B1495445}"/>
                </c:ext>
              </c:extLst>
            </c:dLbl>
            <c:spPr>
              <a:solidFill>
                <a:srgbClr val="1F497D">
                  <a:lumMod val="40000"/>
                  <a:lumOff val="60000"/>
                </a:srgbClr>
              </a:solidFill>
            </c:spPr>
            <c:txPr>
              <a:bodyPr/>
              <a:lstStyle/>
              <a:p>
                <a:pPr>
                  <a:defRPr sz="1100" b="1"/>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'8. AnnualExpTable'!$C$3:$C$12</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'8. AnnualExpTable'!$O$3:$O$12</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1A-19D5-4B72-95F4-A546B1495445}"/>
            </c:ext>
          </c:extLst>
        </c:ser>
        <c:dLbls>
          <c:showLegendKey val="0"/>
          <c:showVal val="0"/>
          <c:showCatName val="0"/>
          <c:showSerName val="0"/>
          <c:showPercent val="0"/>
          <c:showBubbleSize val="0"/>
        </c:dLbls>
        <c:marker val="1"/>
        <c:smooth val="0"/>
        <c:axId val="207409920"/>
        <c:axId val="207411456"/>
      </c:lineChart>
      <c:catAx>
        <c:axId val="207409920"/>
        <c:scaling>
          <c:orientation val="minMax"/>
        </c:scaling>
        <c:delete val="0"/>
        <c:axPos val="b"/>
        <c:numFmt formatCode="General" sourceLinked="1"/>
        <c:majorTickMark val="out"/>
        <c:minorTickMark val="none"/>
        <c:tickLblPos val="nextTo"/>
        <c:crossAx val="207411456"/>
        <c:crosses val="autoZero"/>
        <c:auto val="1"/>
        <c:lblAlgn val="ctr"/>
        <c:lblOffset val="100"/>
        <c:noMultiLvlLbl val="0"/>
      </c:catAx>
      <c:valAx>
        <c:axId val="207411456"/>
        <c:scaling>
          <c:orientation val="minMax"/>
        </c:scaling>
        <c:delete val="0"/>
        <c:axPos val="l"/>
        <c:majorGridlines/>
        <c:numFmt formatCode="_(* #,##0_);_(* \(#,##0\);_(* &quot;-&quot;??_);_(@_)" sourceLinked="1"/>
        <c:majorTickMark val="out"/>
        <c:minorTickMark val="none"/>
        <c:tickLblPos val="nextTo"/>
        <c:crossAx val="207409920"/>
        <c:crosses val="autoZero"/>
        <c:crossBetween val="between"/>
      </c:valAx>
    </c:plotArea>
    <c:legend>
      <c:legendPos val="b"/>
      <c:layout>
        <c:manualLayout>
          <c:xMode val="edge"/>
          <c:yMode val="edge"/>
          <c:x val="1.915593705293276E-2"/>
          <c:y val="0.89344294026979554"/>
          <c:w val="0.95478557669561925"/>
          <c:h val="9.2394186690244906E-2"/>
        </c:manualLayout>
      </c:layout>
      <c:overlay val="0"/>
    </c:legend>
    <c:plotVisOnly val="1"/>
    <c:dispBlanksAs val="gap"/>
    <c:showDLblsOverMax val="0"/>
  </c:chart>
  <c:printSettings>
    <c:headerFooter/>
    <c:pageMargins b="0.75000000000000333" l="0.70000000000000062" r="0.70000000000000062" t="0.75000000000000333"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Projected </a:t>
            </a:r>
            <a:r>
              <a:rPr lang="en-US"/>
              <a:t>Operating/Maintenance Expenditures - 5 Year Outlook</a:t>
            </a:r>
          </a:p>
        </c:rich>
      </c:tx>
      <c:overlay val="0"/>
    </c:title>
    <c:autoTitleDeleted val="0"/>
    <c:plotArea>
      <c:layout>
        <c:manualLayout>
          <c:layoutTarget val="inner"/>
          <c:xMode val="edge"/>
          <c:yMode val="edge"/>
          <c:x val="6.8870940488662075E-2"/>
          <c:y val="8.5134160961291852E-2"/>
          <c:w val="0.86818199227242565"/>
          <c:h val="0.74666236523165785"/>
        </c:manualLayout>
      </c:layout>
      <c:barChart>
        <c:barDir val="col"/>
        <c:grouping val="stacked"/>
        <c:varyColors val="0"/>
        <c:ser>
          <c:idx val="1"/>
          <c:order val="0"/>
          <c:tx>
            <c:strRef>
              <c:f>'8. AnnualExpTable'!$D$2</c:f>
              <c:strCache>
                <c:ptCount val="1"/>
                <c:pt idx="0">
                  <c:v>Current Operating/ Maintenance</c:v>
                </c:pt>
              </c:strCache>
            </c:strRef>
          </c:tx>
          <c:spPr>
            <a:solidFill>
              <a:srgbClr val="C0504D">
                <a:lumMod val="75000"/>
              </a:srgbClr>
            </a:solidFill>
          </c:spPr>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AnnualExpTable'!$D$3:$D$7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E33B-44AA-8395-5CC86669BB51}"/>
            </c:ext>
          </c:extLst>
        </c:ser>
        <c:ser>
          <c:idx val="5"/>
          <c:order val="1"/>
          <c:tx>
            <c:strRef>
              <c:f>'8. AnnualExpTable'!$F$2</c:f>
              <c:strCache>
                <c:ptCount val="1"/>
                <c:pt idx="0">
                  <c:v>O&amp;M Expenditures for Planned Capital</c:v>
                </c:pt>
              </c:strCache>
            </c:strRef>
          </c:tx>
          <c:spPr>
            <a:solidFill>
              <a:schemeClr val="accent1">
                <a:lumMod val="40000"/>
                <a:lumOff val="60000"/>
              </a:schemeClr>
            </a:solidFill>
          </c:spPr>
          <c:invertIfNegative val="0"/>
          <c:val>
            <c:numRef>
              <c:f>'8. AnnualExpTable'!$F$3:$F$7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1-E33B-44AA-8395-5CC86669BB51}"/>
            </c:ext>
          </c:extLst>
        </c:ser>
        <c:ser>
          <c:idx val="6"/>
          <c:order val="2"/>
          <c:tx>
            <c:v>O&amp;M Expenditures from Desired Cap.</c:v>
          </c:tx>
          <c:spPr>
            <a:solidFill>
              <a:schemeClr val="accent3">
                <a:lumMod val="60000"/>
                <a:lumOff val="40000"/>
              </a:schemeClr>
            </a:solidFill>
          </c:spPr>
          <c:invertIfNegative val="0"/>
          <c:val>
            <c:numRef>
              <c:f>'8. AnnualExpTable'!$H$3:$H$7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E33B-44AA-8395-5CC86669BB51}"/>
            </c:ext>
          </c:extLst>
        </c:ser>
        <c:dLbls>
          <c:showLegendKey val="0"/>
          <c:showVal val="0"/>
          <c:showCatName val="0"/>
          <c:showSerName val="0"/>
          <c:showPercent val="0"/>
          <c:showBubbleSize val="0"/>
        </c:dLbls>
        <c:gapWidth val="150"/>
        <c:overlap val="100"/>
        <c:axId val="208031744"/>
        <c:axId val="208033280"/>
      </c:barChart>
      <c:lineChart>
        <c:grouping val="standard"/>
        <c:varyColors val="0"/>
        <c:ser>
          <c:idx val="4"/>
          <c:order val="3"/>
          <c:tx>
            <c:strRef>
              <c:f>'8. AnnualExpTable'!$M$2</c:f>
              <c:strCache>
                <c:ptCount val="1"/>
                <c:pt idx="0">
                  <c:v>Annual Average Operating Budget</c:v>
                </c:pt>
              </c:strCache>
            </c:strRef>
          </c:tx>
          <c:spPr>
            <a:ln w="44450" cmpd="sng">
              <a:solidFill>
                <a:srgbClr val="0000FF"/>
              </a:solidFill>
              <a:prstDash val="lg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E33B-44AA-8395-5CC86669BB51}"/>
                </c:ext>
              </c:extLst>
            </c:dLbl>
            <c:dLbl>
              <c:idx val="1"/>
              <c:delete val="1"/>
              <c:extLst>
                <c:ext xmlns:c15="http://schemas.microsoft.com/office/drawing/2012/chart" uri="{CE6537A1-D6FC-4f65-9D91-7224C49458BB}"/>
                <c:ext xmlns:c16="http://schemas.microsoft.com/office/drawing/2014/chart" uri="{C3380CC4-5D6E-409C-BE32-E72D297353CC}">
                  <c16:uniqueId val="{0000000C-E33B-44AA-8395-5CC86669BB51}"/>
                </c:ext>
              </c:extLst>
            </c:dLbl>
            <c:dLbl>
              <c:idx val="2"/>
              <c:delete val="1"/>
              <c:extLst>
                <c:ext xmlns:c15="http://schemas.microsoft.com/office/drawing/2012/chart" uri="{CE6537A1-D6FC-4f65-9D91-7224C49458BB}"/>
                <c:ext xmlns:c16="http://schemas.microsoft.com/office/drawing/2014/chart" uri="{C3380CC4-5D6E-409C-BE32-E72D297353CC}">
                  <c16:uniqueId val="{0000000D-E33B-44AA-8395-5CC86669BB51}"/>
                </c:ext>
              </c:extLst>
            </c:dLbl>
            <c:dLbl>
              <c:idx val="3"/>
              <c:delete val="1"/>
              <c:extLst>
                <c:ext xmlns:c15="http://schemas.microsoft.com/office/drawing/2012/chart" uri="{CE6537A1-D6FC-4f65-9D91-7224C49458BB}"/>
                <c:ext xmlns:c16="http://schemas.microsoft.com/office/drawing/2014/chart" uri="{C3380CC4-5D6E-409C-BE32-E72D297353CC}">
                  <c16:uniqueId val="{0000000E-E33B-44AA-8395-5CC86669BB51}"/>
                </c:ext>
              </c:extLst>
            </c:dLbl>
            <c:dLbl>
              <c:idx val="4"/>
              <c:layout>
                <c:manualLayout>
                  <c:x val="-1.8922202032438367E-2"/>
                  <c:y val="-5.0194222497346556E-2"/>
                </c:manualLayout>
              </c:layout>
              <c:tx>
                <c:rich>
                  <a:bodyPr/>
                  <a:lstStyle/>
                  <a:p>
                    <a:pPr>
                      <a:defRPr sz="1100" b="1"/>
                    </a:pPr>
                    <a:r>
                      <a:rPr lang="en-US"/>
                      <a:t>Avg</a:t>
                    </a:r>
                    <a:r>
                      <a:rPr lang="en-US" baseline="0"/>
                      <a:t> Annual Operating </a:t>
                    </a:r>
                    <a:r>
                      <a:rPr lang="en-US"/>
                      <a:t>Budget</a:t>
                    </a:r>
                  </a:p>
                </c:rich>
              </c:tx>
              <c:spPr>
                <a:solidFill>
                  <a:schemeClr val="tx2">
                    <a:lumMod val="40000"/>
                    <a:lumOff val="60000"/>
                  </a:schemeClr>
                </a:solidFill>
              </c:sp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E33B-44AA-8395-5CC86669BB51}"/>
                </c:ext>
              </c:extLst>
            </c:dLbl>
            <c:spPr>
              <a:solidFill>
                <a:schemeClr val="tx2">
                  <a:lumMod val="40000"/>
                  <a:lumOff val="60000"/>
                </a:schemeClr>
              </a:solidFill>
            </c:spPr>
            <c:txPr>
              <a:bodyPr/>
              <a:lstStyle/>
              <a:p>
                <a:pPr>
                  <a:defRPr sz="1050" b="1"/>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'8. AnnualExpTable'!$C$3:$C$7</c:f>
              <c:numCache>
                <c:formatCode>General</c:formatCode>
                <c:ptCount val="5"/>
                <c:pt idx="0">
                  <c:v>2021</c:v>
                </c:pt>
                <c:pt idx="1">
                  <c:v>2022</c:v>
                </c:pt>
                <c:pt idx="2">
                  <c:v>2023</c:v>
                </c:pt>
                <c:pt idx="3">
                  <c:v>2024</c:v>
                </c:pt>
                <c:pt idx="4">
                  <c:v>2025</c:v>
                </c:pt>
              </c:numCache>
            </c:numRef>
          </c:cat>
          <c:val>
            <c:numRef>
              <c:f>'8. AnnualExpTable'!$M$3:$M$7</c:f>
              <c:numCache>
                <c:formatCode>_("$"* #,##0_);_("$"* \(#,##0\);_("$"*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10-E33B-44AA-8395-5CC86669BB51}"/>
            </c:ext>
          </c:extLst>
        </c:ser>
        <c:dLbls>
          <c:showLegendKey val="0"/>
          <c:showVal val="0"/>
          <c:showCatName val="0"/>
          <c:showSerName val="0"/>
          <c:showPercent val="0"/>
          <c:showBubbleSize val="0"/>
        </c:dLbls>
        <c:marker val="1"/>
        <c:smooth val="0"/>
        <c:axId val="208031744"/>
        <c:axId val="208033280"/>
      </c:lineChart>
      <c:catAx>
        <c:axId val="208031744"/>
        <c:scaling>
          <c:orientation val="minMax"/>
        </c:scaling>
        <c:delete val="0"/>
        <c:axPos val="b"/>
        <c:numFmt formatCode="General" sourceLinked="1"/>
        <c:majorTickMark val="out"/>
        <c:minorTickMark val="none"/>
        <c:tickLblPos val="nextTo"/>
        <c:crossAx val="208033280"/>
        <c:crosses val="autoZero"/>
        <c:auto val="1"/>
        <c:lblAlgn val="ctr"/>
        <c:lblOffset val="100"/>
        <c:noMultiLvlLbl val="0"/>
      </c:catAx>
      <c:valAx>
        <c:axId val="208033280"/>
        <c:scaling>
          <c:orientation val="minMax"/>
        </c:scaling>
        <c:delete val="0"/>
        <c:axPos val="l"/>
        <c:majorGridlines/>
        <c:numFmt formatCode="_(* #,##0_);_(* \(#,##0\);_(* &quot;-&quot;??_);_(@_)" sourceLinked="1"/>
        <c:majorTickMark val="out"/>
        <c:minorTickMark val="none"/>
        <c:tickLblPos val="nextTo"/>
        <c:crossAx val="208031744"/>
        <c:crosses val="autoZero"/>
        <c:crossBetween val="between"/>
      </c:valAx>
    </c:plotArea>
    <c:legend>
      <c:legendPos val="b"/>
      <c:layout>
        <c:manualLayout>
          <c:xMode val="edge"/>
          <c:yMode val="edge"/>
          <c:x val="1.2181631802462485E-2"/>
          <c:y val="0.88096782287646458"/>
          <c:w val="0.97563673639507853"/>
          <c:h val="0.10689257166071267"/>
        </c:manualLayout>
      </c:layout>
      <c:overlay val="0"/>
    </c:legend>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Projected </a:t>
            </a:r>
            <a:r>
              <a:rPr lang="en-US"/>
              <a:t>Operating/Maintenance Expenditures - 10 Year Outlook</a:t>
            </a:r>
          </a:p>
        </c:rich>
      </c:tx>
      <c:overlay val="0"/>
    </c:title>
    <c:autoTitleDeleted val="0"/>
    <c:plotArea>
      <c:layout>
        <c:manualLayout>
          <c:layoutTarget val="inner"/>
          <c:xMode val="edge"/>
          <c:yMode val="edge"/>
          <c:x val="6.8870940488662075E-2"/>
          <c:y val="8.5134160961291852E-2"/>
          <c:w val="0.89536368039831926"/>
          <c:h val="0.74463909765452796"/>
        </c:manualLayout>
      </c:layout>
      <c:barChart>
        <c:barDir val="col"/>
        <c:grouping val="stacked"/>
        <c:varyColors val="0"/>
        <c:ser>
          <c:idx val="1"/>
          <c:order val="0"/>
          <c:tx>
            <c:strRef>
              <c:f>'8. AnnualExpTable'!$D$2</c:f>
              <c:strCache>
                <c:ptCount val="1"/>
                <c:pt idx="0">
                  <c:v>Current Operating/ Maintenance</c:v>
                </c:pt>
              </c:strCache>
            </c:strRef>
          </c:tx>
          <c:spPr>
            <a:solidFill>
              <a:schemeClr val="accent2">
                <a:lumMod val="75000"/>
              </a:schemeClr>
            </a:solidFill>
          </c:spPr>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AnnualExpTable'!$D$3:$D$12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0AF-40A3-8446-DFDC6A57EA23}"/>
            </c:ext>
          </c:extLst>
        </c:ser>
        <c:ser>
          <c:idx val="6"/>
          <c:order val="1"/>
          <c:tx>
            <c:strRef>
              <c:f>'8. AnnualExpTable'!$F$2</c:f>
              <c:strCache>
                <c:ptCount val="1"/>
                <c:pt idx="0">
                  <c:v>O&amp;M Expenditures for Planned Capital</c:v>
                </c:pt>
              </c:strCache>
            </c:strRef>
          </c:tx>
          <c:spPr>
            <a:solidFill>
              <a:schemeClr val="accent1">
                <a:lumMod val="60000"/>
                <a:lumOff val="40000"/>
              </a:schemeClr>
            </a:solidFill>
          </c:spPr>
          <c:invertIfNegative val="0"/>
          <c:val>
            <c:numRef>
              <c:f>'8. AnnualExpTable'!$F$3:$F$12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40AF-40A3-8446-DFDC6A57EA23}"/>
            </c:ext>
          </c:extLst>
        </c:ser>
        <c:ser>
          <c:idx val="5"/>
          <c:order val="2"/>
          <c:tx>
            <c:v>O&amp;M for Desired Cap.</c:v>
          </c:tx>
          <c:spPr>
            <a:solidFill>
              <a:schemeClr val="accent3">
                <a:lumMod val="60000"/>
                <a:lumOff val="40000"/>
              </a:schemeClr>
            </a:solidFill>
          </c:spPr>
          <c:invertIfNegative val="0"/>
          <c:val>
            <c:numRef>
              <c:f>'8. AnnualExpTable'!$H$3:$H$12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40AF-40A3-8446-DFDC6A57EA23}"/>
            </c:ext>
          </c:extLst>
        </c:ser>
        <c:dLbls>
          <c:showLegendKey val="0"/>
          <c:showVal val="0"/>
          <c:showCatName val="0"/>
          <c:showSerName val="0"/>
          <c:showPercent val="0"/>
          <c:showBubbleSize val="0"/>
        </c:dLbls>
        <c:gapWidth val="150"/>
        <c:overlap val="100"/>
        <c:axId val="208070912"/>
        <c:axId val="208072704"/>
      </c:barChart>
      <c:lineChart>
        <c:grouping val="standard"/>
        <c:varyColors val="0"/>
        <c:ser>
          <c:idx val="4"/>
          <c:order val="3"/>
          <c:tx>
            <c:strRef>
              <c:f>'8. AnnualExpTable'!$M$2</c:f>
              <c:strCache>
                <c:ptCount val="1"/>
                <c:pt idx="0">
                  <c:v>Annual Average Operating Budget</c:v>
                </c:pt>
              </c:strCache>
            </c:strRef>
          </c:tx>
          <c:spPr>
            <a:ln w="44450">
              <a:solidFill>
                <a:srgbClr val="0000FF"/>
              </a:solidFill>
              <a:prstDash val="lg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0-40AF-40A3-8446-DFDC6A57EA23}"/>
                </c:ext>
              </c:extLst>
            </c:dLbl>
            <c:dLbl>
              <c:idx val="1"/>
              <c:delete val="1"/>
              <c:extLst>
                <c:ext xmlns:c15="http://schemas.microsoft.com/office/drawing/2012/chart" uri="{CE6537A1-D6FC-4f65-9D91-7224C49458BB}"/>
                <c:ext xmlns:c16="http://schemas.microsoft.com/office/drawing/2014/chart" uri="{C3380CC4-5D6E-409C-BE32-E72D297353CC}">
                  <c16:uniqueId val="{00000011-40AF-40A3-8446-DFDC6A57EA23}"/>
                </c:ext>
              </c:extLst>
            </c:dLbl>
            <c:dLbl>
              <c:idx val="2"/>
              <c:delete val="1"/>
              <c:extLst>
                <c:ext xmlns:c15="http://schemas.microsoft.com/office/drawing/2012/chart" uri="{CE6537A1-D6FC-4f65-9D91-7224C49458BB}"/>
                <c:ext xmlns:c16="http://schemas.microsoft.com/office/drawing/2014/chart" uri="{C3380CC4-5D6E-409C-BE32-E72D297353CC}">
                  <c16:uniqueId val="{00000012-40AF-40A3-8446-DFDC6A57EA23}"/>
                </c:ext>
              </c:extLst>
            </c:dLbl>
            <c:dLbl>
              <c:idx val="3"/>
              <c:delete val="1"/>
              <c:extLst>
                <c:ext xmlns:c15="http://schemas.microsoft.com/office/drawing/2012/chart" uri="{CE6537A1-D6FC-4f65-9D91-7224C49458BB}"/>
                <c:ext xmlns:c16="http://schemas.microsoft.com/office/drawing/2014/chart" uri="{C3380CC4-5D6E-409C-BE32-E72D297353CC}">
                  <c16:uniqueId val="{00000013-40AF-40A3-8446-DFDC6A57EA23}"/>
                </c:ext>
              </c:extLst>
            </c:dLbl>
            <c:dLbl>
              <c:idx val="4"/>
              <c:delete val="1"/>
              <c:extLst>
                <c:ext xmlns:c15="http://schemas.microsoft.com/office/drawing/2012/chart" uri="{CE6537A1-D6FC-4f65-9D91-7224C49458BB}"/>
                <c:ext xmlns:c16="http://schemas.microsoft.com/office/drawing/2014/chart" uri="{C3380CC4-5D6E-409C-BE32-E72D297353CC}">
                  <c16:uniqueId val="{00000014-40AF-40A3-8446-DFDC6A57EA23}"/>
                </c:ext>
              </c:extLst>
            </c:dLbl>
            <c:dLbl>
              <c:idx val="5"/>
              <c:delete val="1"/>
              <c:extLst>
                <c:ext xmlns:c15="http://schemas.microsoft.com/office/drawing/2012/chart" uri="{CE6537A1-D6FC-4f65-9D91-7224C49458BB}"/>
                <c:ext xmlns:c16="http://schemas.microsoft.com/office/drawing/2014/chart" uri="{C3380CC4-5D6E-409C-BE32-E72D297353CC}">
                  <c16:uniqueId val="{00000015-40AF-40A3-8446-DFDC6A57EA23}"/>
                </c:ext>
              </c:extLst>
            </c:dLbl>
            <c:dLbl>
              <c:idx val="6"/>
              <c:delete val="1"/>
              <c:extLst>
                <c:ext xmlns:c15="http://schemas.microsoft.com/office/drawing/2012/chart" uri="{CE6537A1-D6FC-4f65-9D91-7224C49458BB}"/>
                <c:ext xmlns:c16="http://schemas.microsoft.com/office/drawing/2014/chart" uri="{C3380CC4-5D6E-409C-BE32-E72D297353CC}">
                  <c16:uniqueId val="{00000016-40AF-40A3-8446-DFDC6A57EA23}"/>
                </c:ext>
              </c:extLst>
            </c:dLbl>
            <c:dLbl>
              <c:idx val="7"/>
              <c:delete val="1"/>
              <c:extLst>
                <c:ext xmlns:c15="http://schemas.microsoft.com/office/drawing/2012/chart" uri="{CE6537A1-D6FC-4f65-9D91-7224C49458BB}"/>
                <c:ext xmlns:c16="http://schemas.microsoft.com/office/drawing/2014/chart" uri="{C3380CC4-5D6E-409C-BE32-E72D297353CC}">
                  <c16:uniqueId val="{00000017-40AF-40A3-8446-DFDC6A57EA23}"/>
                </c:ext>
              </c:extLst>
            </c:dLbl>
            <c:dLbl>
              <c:idx val="8"/>
              <c:layout>
                <c:manualLayout>
                  <c:x val="-1.3515982762061919E-3"/>
                  <c:y val="4.4299259889811114E-2"/>
                </c:manualLayout>
              </c:layout>
              <c:tx>
                <c:rich>
                  <a:bodyPr/>
                  <a:lstStyle/>
                  <a:p>
                    <a:r>
                      <a:rPr lang="en-US"/>
                      <a:t>Avg Annual Operating Budget</a:t>
                    </a:r>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8-40AF-40A3-8446-DFDC6A57EA23}"/>
                </c:ext>
              </c:extLst>
            </c:dLbl>
            <c:dLbl>
              <c:idx val="9"/>
              <c:delete val="1"/>
              <c:extLst>
                <c:ext xmlns:c15="http://schemas.microsoft.com/office/drawing/2012/chart" uri="{CE6537A1-D6FC-4f65-9D91-7224C49458BB}"/>
                <c:ext xmlns:c16="http://schemas.microsoft.com/office/drawing/2014/chart" uri="{C3380CC4-5D6E-409C-BE32-E72D297353CC}">
                  <c16:uniqueId val="{00000019-40AF-40A3-8446-DFDC6A57EA23}"/>
                </c:ext>
              </c:extLst>
            </c:dLbl>
            <c:spPr>
              <a:solidFill>
                <a:srgbClr val="1F497D">
                  <a:lumMod val="40000"/>
                  <a:lumOff val="60000"/>
                </a:srgbClr>
              </a:solidFill>
            </c:spPr>
            <c:txPr>
              <a:bodyPr/>
              <a:lstStyle/>
              <a:p>
                <a:pPr>
                  <a:defRPr sz="1100" b="1"/>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'8. AnnualExpTable'!$C$3:$C$12</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'8. AnnualExpTable'!$M$3:$M$12</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1A-40AF-40A3-8446-DFDC6A57EA23}"/>
            </c:ext>
          </c:extLst>
        </c:ser>
        <c:dLbls>
          <c:showLegendKey val="0"/>
          <c:showVal val="0"/>
          <c:showCatName val="0"/>
          <c:showSerName val="0"/>
          <c:showPercent val="0"/>
          <c:showBubbleSize val="0"/>
        </c:dLbls>
        <c:marker val="1"/>
        <c:smooth val="0"/>
        <c:axId val="208070912"/>
        <c:axId val="208072704"/>
      </c:lineChart>
      <c:catAx>
        <c:axId val="208070912"/>
        <c:scaling>
          <c:orientation val="minMax"/>
        </c:scaling>
        <c:delete val="0"/>
        <c:axPos val="b"/>
        <c:numFmt formatCode="General" sourceLinked="1"/>
        <c:majorTickMark val="out"/>
        <c:minorTickMark val="none"/>
        <c:tickLblPos val="nextTo"/>
        <c:crossAx val="208072704"/>
        <c:crosses val="autoZero"/>
        <c:auto val="1"/>
        <c:lblAlgn val="ctr"/>
        <c:lblOffset val="100"/>
        <c:noMultiLvlLbl val="0"/>
      </c:catAx>
      <c:valAx>
        <c:axId val="208072704"/>
        <c:scaling>
          <c:orientation val="minMax"/>
        </c:scaling>
        <c:delete val="0"/>
        <c:axPos val="l"/>
        <c:majorGridlines/>
        <c:numFmt formatCode="_(* #,##0_);_(* \(#,##0\);_(* &quot;-&quot;??_);_(@_)" sourceLinked="1"/>
        <c:majorTickMark val="out"/>
        <c:minorTickMark val="none"/>
        <c:tickLblPos val="nextTo"/>
        <c:crossAx val="208070912"/>
        <c:crosses val="autoZero"/>
        <c:crossBetween val="between"/>
      </c:valAx>
    </c:plotArea>
    <c:legend>
      <c:legendPos val="b"/>
      <c:layout>
        <c:manualLayout>
          <c:xMode val="edge"/>
          <c:yMode val="edge"/>
          <c:x val="1.915593705293276E-2"/>
          <c:y val="0.89344294026979554"/>
          <c:w val="0.95478557669561925"/>
          <c:h val="9.2394186690244906E-2"/>
        </c:manualLayout>
      </c:layout>
      <c:overlay val="0"/>
    </c:legend>
    <c:plotVisOnly val="1"/>
    <c:dispBlanksAs val="gap"/>
    <c:showDLblsOverMax val="0"/>
  </c:chart>
  <c:printSettings>
    <c:headerFooter/>
    <c:pageMargins b="0.75000000000000333" l="0.70000000000000062" r="0.70000000000000062" t="0.75000000000000333"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Projected Operating/Maintenance</a:t>
            </a:r>
            <a:r>
              <a:rPr lang="en-US"/>
              <a:t> Expenditures - 25 Year Outlook</a:t>
            </a:r>
          </a:p>
        </c:rich>
      </c:tx>
      <c:overlay val="0"/>
    </c:title>
    <c:autoTitleDeleted val="0"/>
    <c:plotArea>
      <c:layout>
        <c:manualLayout>
          <c:layoutTarget val="inner"/>
          <c:xMode val="edge"/>
          <c:yMode val="edge"/>
          <c:x val="6.8870940488662075E-2"/>
          <c:y val="8.5134160961291852E-2"/>
          <c:w val="0.89250245006927786"/>
          <c:h val="0.73249949219170341"/>
        </c:manualLayout>
      </c:layout>
      <c:barChart>
        <c:barDir val="col"/>
        <c:grouping val="stacked"/>
        <c:varyColors val="0"/>
        <c:ser>
          <c:idx val="1"/>
          <c:order val="0"/>
          <c:tx>
            <c:strRef>
              <c:f>'8. AnnualExpTable'!$D$2</c:f>
              <c:strCache>
                <c:ptCount val="1"/>
                <c:pt idx="0">
                  <c:v>Current Operating/ Maintenance</c:v>
                </c:pt>
              </c:strCache>
            </c:strRef>
          </c:tx>
          <c:spPr>
            <a:solidFill>
              <a:schemeClr val="accent2">
                <a:lumMod val="75000"/>
              </a:schemeClr>
            </a:solidFill>
          </c:spPr>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AnnualExpTable'!$D$3:$D$27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DA04-4CD1-8026-231FEBD04A9E}"/>
            </c:ext>
          </c:extLst>
        </c:ser>
        <c:ser>
          <c:idx val="5"/>
          <c:order val="1"/>
          <c:tx>
            <c:strRef>
              <c:f>'8. AnnualExpTable'!$F$2</c:f>
              <c:strCache>
                <c:ptCount val="1"/>
                <c:pt idx="0">
                  <c:v>O&amp;M Expenditures for Planned Capital</c:v>
                </c:pt>
              </c:strCache>
            </c:strRef>
          </c:tx>
          <c:spPr>
            <a:solidFill>
              <a:schemeClr val="accent1">
                <a:lumMod val="40000"/>
                <a:lumOff val="60000"/>
              </a:schemeClr>
            </a:solidFill>
          </c:spPr>
          <c:invertIfNegative val="0"/>
          <c:val>
            <c:numRef>
              <c:f>'8. AnnualExpTable'!$F$3:$F$27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DA04-4CD1-8026-231FEBD04A9E}"/>
            </c:ext>
          </c:extLst>
        </c:ser>
        <c:ser>
          <c:idx val="6"/>
          <c:order val="2"/>
          <c:tx>
            <c:v>O&amp;M for Desired Cap.</c:v>
          </c:tx>
          <c:spPr>
            <a:solidFill>
              <a:schemeClr val="accent3">
                <a:lumMod val="60000"/>
                <a:lumOff val="40000"/>
              </a:schemeClr>
            </a:solidFill>
          </c:spPr>
          <c:invertIfNegative val="0"/>
          <c:val>
            <c:numRef>
              <c:f>'8. AnnualExpTable'!$H$3:$H$27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DA04-4CD1-8026-231FEBD04A9E}"/>
            </c:ext>
          </c:extLst>
        </c:ser>
        <c:dLbls>
          <c:showLegendKey val="0"/>
          <c:showVal val="0"/>
          <c:showCatName val="0"/>
          <c:showSerName val="0"/>
          <c:showPercent val="0"/>
          <c:showBubbleSize val="0"/>
        </c:dLbls>
        <c:gapWidth val="150"/>
        <c:overlap val="100"/>
        <c:axId val="211045376"/>
        <c:axId val="211063552"/>
      </c:barChart>
      <c:lineChart>
        <c:grouping val="standard"/>
        <c:varyColors val="0"/>
        <c:ser>
          <c:idx val="4"/>
          <c:order val="3"/>
          <c:tx>
            <c:strRef>
              <c:f>'8. AnnualExpTable'!$M$2</c:f>
              <c:strCache>
                <c:ptCount val="1"/>
                <c:pt idx="0">
                  <c:v>Annual Average Operating Budget</c:v>
                </c:pt>
              </c:strCache>
            </c:strRef>
          </c:tx>
          <c:spPr>
            <a:ln w="44450">
              <a:solidFill>
                <a:srgbClr val="0000FF"/>
              </a:solidFill>
              <a:prstDash val="lg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F-DA04-4CD1-8026-231FEBD04A9E}"/>
                </c:ext>
              </c:extLst>
            </c:dLbl>
            <c:dLbl>
              <c:idx val="1"/>
              <c:delete val="1"/>
              <c:extLst>
                <c:ext xmlns:c15="http://schemas.microsoft.com/office/drawing/2012/chart" uri="{CE6537A1-D6FC-4f65-9D91-7224C49458BB}"/>
                <c:ext xmlns:c16="http://schemas.microsoft.com/office/drawing/2014/chart" uri="{C3380CC4-5D6E-409C-BE32-E72D297353CC}">
                  <c16:uniqueId val="{00000020-DA04-4CD1-8026-231FEBD04A9E}"/>
                </c:ext>
              </c:extLst>
            </c:dLbl>
            <c:dLbl>
              <c:idx val="2"/>
              <c:delete val="1"/>
              <c:extLst>
                <c:ext xmlns:c15="http://schemas.microsoft.com/office/drawing/2012/chart" uri="{CE6537A1-D6FC-4f65-9D91-7224C49458BB}"/>
                <c:ext xmlns:c16="http://schemas.microsoft.com/office/drawing/2014/chart" uri="{C3380CC4-5D6E-409C-BE32-E72D297353CC}">
                  <c16:uniqueId val="{00000021-DA04-4CD1-8026-231FEBD04A9E}"/>
                </c:ext>
              </c:extLst>
            </c:dLbl>
            <c:dLbl>
              <c:idx val="3"/>
              <c:delete val="1"/>
              <c:extLst>
                <c:ext xmlns:c15="http://schemas.microsoft.com/office/drawing/2012/chart" uri="{CE6537A1-D6FC-4f65-9D91-7224C49458BB}"/>
                <c:ext xmlns:c16="http://schemas.microsoft.com/office/drawing/2014/chart" uri="{C3380CC4-5D6E-409C-BE32-E72D297353CC}">
                  <c16:uniqueId val="{00000022-DA04-4CD1-8026-231FEBD04A9E}"/>
                </c:ext>
              </c:extLst>
            </c:dLbl>
            <c:dLbl>
              <c:idx val="4"/>
              <c:delete val="1"/>
              <c:extLst>
                <c:ext xmlns:c15="http://schemas.microsoft.com/office/drawing/2012/chart" uri="{CE6537A1-D6FC-4f65-9D91-7224C49458BB}"/>
                <c:ext xmlns:c16="http://schemas.microsoft.com/office/drawing/2014/chart" uri="{C3380CC4-5D6E-409C-BE32-E72D297353CC}">
                  <c16:uniqueId val="{00000023-DA04-4CD1-8026-231FEBD04A9E}"/>
                </c:ext>
              </c:extLst>
            </c:dLbl>
            <c:dLbl>
              <c:idx val="5"/>
              <c:delete val="1"/>
              <c:extLst>
                <c:ext xmlns:c15="http://schemas.microsoft.com/office/drawing/2012/chart" uri="{CE6537A1-D6FC-4f65-9D91-7224C49458BB}"/>
                <c:ext xmlns:c16="http://schemas.microsoft.com/office/drawing/2014/chart" uri="{C3380CC4-5D6E-409C-BE32-E72D297353CC}">
                  <c16:uniqueId val="{00000024-DA04-4CD1-8026-231FEBD04A9E}"/>
                </c:ext>
              </c:extLst>
            </c:dLbl>
            <c:dLbl>
              <c:idx val="6"/>
              <c:delete val="1"/>
              <c:extLst>
                <c:ext xmlns:c15="http://schemas.microsoft.com/office/drawing/2012/chart" uri="{CE6537A1-D6FC-4f65-9D91-7224C49458BB}"/>
                <c:ext xmlns:c16="http://schemas.microsoft.com/office/drawing/2014/chart" uri="{C3380CC4-5D6E-409C-BE32-E72D297353CC}">
                  <c16:uniqueId val="{00000025-DA04-4CD1-8026-231FEBD04A9E}"/>
                </c:ext>
              </c:extLst>
            </c:dLbl>
            <c:dLbl>
              <c:idx val="7"/>
              <c:delete val="1"/>
              <c:extLst>
                <c:ext xmlns:c15="http://schemas.microsoft.com/office/drawing/2012/chart" uri="{CE6537A1-D6FC-4f65-9D91-7224C49458BB}"/>
                <c:ext xmlns:c16="http://schemas.microsoft.com/office/drawing/2014/chart" uri="{C3380CC4-5D6E-409C-BE32-E72D297353CC}">
                  <c16:uniqueId val="{00000026-DA04-4CD1-8026-231FEBD04A9E}"/>
                </c:ext>
              </c:extLst>
            </c:dLbl>
            <c:dLbl>
              <c:idx val="8"/>
              <c:delete val="1"/>
              <c:extLst>
                <c:ext xmlns:c15="http://schemas.microsoft.com/office/drawing/2012/chart" uri="{CE6537A1-D6FC-4f65-9D91-7224C49458BB}"/>
                <c:ext xmlns:c16="http://schemas.microsoft.com/office/drawing/2014/chart" uri="{C3380CC4-5D6E-409C-BE32-E72D297353CC}">
                  <c16:uniqueId val="{00000027-DA04-4CD1-8026-231FEBD04A9E}"/>
                </c:ext>
              </c:extLst>
            </c:dLbl>
            <c:dLbl>
              <c:idx val="9"/>
              <c:delete val="1"/>
              <c:extLst>
                <c:ext xmlns:c15="http://schemas.microsoft.com/office/drawing/2012/chart" uri="{CE6537A1-D6FC-4f65-9D91-7224C49458BB}"/>
                <c:ext xmlns:c16="http://schemas.microsoft.com/office/drawing/2014/chart" uri="{C3380CC4-5D6E-409C-BE32-E72D297353CC}">
                  <c16:uniqueId val="{00000028-DA04-4CD1-8026-231FEBD04A9E}"/>
                </c:ext>
              </c:extLst>
            </c:dLbl>
            <c:dLbl>
              <c:idx val="10"/>
              <c:delete val="1"/>
              <c:extLst>
                <c:ext xmlns:c15="http://schemas.microsoft.com/office/drawing/2012/chart" uri="{CE6537A1-D6FC-4f65-9D91-7224C49458BB}"/>
                <c:ext xmlns:c16="http://schemas.microsoft.com/office/drawing/2014/chart" uri="{C3380CC4-5D6E-409C-BE32-E72D297353CC}">
                  <c16:uniqueId val="{00000029-DA04-4CD1-8026-231FEBD04A9E}"/>
                </c:ext>
              </c:extLst>
            </c:dLbl>
            <c:dLbl>
              <c:idx val="11"/>
              <c:delete val="1"/>
              <c:extLst>
                <c:ext xmlns:c15="http://schemas.microsoft.com/office/drawing/2012/chart" uri="{CE6537A1-D6FC-4f65-9D91-7224C49458BB}"/>
                <c:ext xmlns:c16="http://schemas.microsoft.com/office/drawing/2014/chart" uri="{C3380CC4-5D6E-409C-BE32-E72D297353CC}">
                  <c16:uniqueId val="{0000002A-DA04-4CD1-8026-231FEBD04A9E}"/>
                </c:ext>
              </c:extLst>
            </c:dLbl>
            <c:dLbl>
              <c:idx val="12"/>
              <c:delete val="1"/>
              <c:extLst>
                <c:ext xmlns:c15="http://schemas.microsoft.com/office/drawing/2012/chart" uri="{CE6537A1-D6FC-4f65-9D91-7224C49458BB}"/>
                <c:ext xmlns:c16="http://schemas.microsoft.com/office/drawing/2014/chart" uri="{C3380CC4-5D6E-409C-BE32-E72D297353CC}">
                  <c16:uniqueId val="{0000002B-DA04-4CD1-8026-231FEBD04A9E}"/>
                </c:ext>
              </c:extLst>
            </c:dLbl>
            <c:dLbl>
              <c:idx val="13"/>
              <c:delete val="1"/>
              <c:extLst>
                <c:ext xmlns:c15="http://schemas.microsoft.com/office/drawing/2012/chart" uri="{CE6537A1-D6FC-4f65-9D91-7224C49458BB}"/>
                <c:ext xmlns:c16="http://schemas.microsoft.com/office/drawing/2014/chart" uri="{C3380CC4-5D6E-409C-BE32-E72D297353CC}">
                  <c16:uniqueId val="{0000002C-DA04-4CD1-8026-231FEBD04A9E}"/>
                </c:ext>
              </c:extLst>
            </c:dLbl>
            <c:dLbl>
              <c:idx val="14"/>
              <c:delete val="1"/>
              <c:extLst>
                <c:ext xmlns:c15="http://schemas.microsoft.com/office/drawing/2012/chart" uri="{CE6537A1-D6FC-4f65-9D91-7224C49458BB}"/>
                <c:ext xmlns:c16="http://schemas.microsoft.com/office/drawing/2014/chart" uri="{C3380CC4-5D6E-409C-BE32-E72D297353CC}">
                  <c16:uniqueId val="{0000002D-DA04-4CD1-8026-231FEBD04A9E}"/>
                </c:ext>
              </c:extLst>
            </c:dLbl>
            <c:dLbl>
              <c:idx val="15"/>
              <c:delete val="1"/>
              <c:extLst>
                <c:ext xmlns:c15="http://schemas.microsoft.com/office/drawing/2012/chart" uri="{CE6537A1-D6FC-4f65-9D91-7224C49458BB}"/>
                <c:ext xmlns:c16="http://schemas.microsoft.com/office/drawing/2014/chart" uri="{C3380CC4-5D6E-409C-BE32-E72D297353CC}">
                  <c16:uniqueId val="{0000002E-DA04-4CD1-8026-231FEBD04A9E}"/>
                </c:ext>
              </c:extLst>
            </c:dLbl>
            <c:dLbl>
              <c:idx val="16"/>
              <c:delete val="1"/>
              <c:extLst>
                <c:ext xmlns:c15="http://schemas.microsoft.com/office/drawing/2012/chart" uri="{CE6537A1-D6FC-4f65-9D91-7224C49458BB}"/>
                <c:ext xmlns:c16="http://schemas.microsoft.com/office/drawing/2014/chart" uri="{C3380CC4-5D6E-409C-BE32-E72D297353CC}">
                  <c16:uniqueId val="{0000002F-DA04-4CD1-8026-231FEBD04A9E}"/>
                </c:ext>
              </c:extLst>
            </c:dLbl>
            <c:dLbl>
              <c:idx val="17"/>
              <c:delete val="1"/>
              <c:extLst>
                <c:ext xmlns:c15="http://schemas.microsoft.com/office/drawing/2012/chart" uri="{CE6537A1-D6FC-4f65-9D91-7224C49458BB}"/>
                <c:ext xmlns:c16="http://schemas.microsoft.com/office/drawing/2014/chart" uri="{C3380CC4-5D6E-409C-BE32-E72D297353CC}">
                  <c16:uniqueId val="{00000030-DA04-4CD1-8026-231FEBD04A9E}"/>
                </c:ext>
              </c:extLst>
            </c:dLbl>
            <c:dLbl>
              <c:idx val="18"/>
              <c:delete val="1"/>
              <c:extLst>
                <c:ext xmlns:c15="http://schemas.microsoft.com/office/drawing/2012/chart" uri="{CE6537A1-D6FC-4f65-9D91-7224C49458BB}"/>
                <c:ext xmlns:c16="http://schemas.microsoft.com/office/drawing/2014/chart" uri="{C3380CC4-5D6E-409C-BE32-E72D297353CC}">
                  <c16:uniqueId val="{00000031-DA04-4CD1-8026-231FEBD04A9E}"/>
                </c:ext>
              </c:extLst>
            </c:dLbl>
            <c:dLbl>
              <c:idx val="19"/>
              <c:delete val="1"/>
              <c:extLst>
                <c:ext xmlns:c15="http://schemas.microsoft.com/office/drawing/2012/chart" uri="{CE6537A1-D6FC-4f65-9D91-7224C49458BB}"/>
                <c:ext xmlns:c16="http://schemas.microsoft.com/office/drawing/2014/chart" uri="{C3380CC4-5D6E-409C-BE32-E72D297353CC}">
                  <c16:uniqueId val="{00000032-DA04-4CD1-8026-231FEBD04A9E}"/>
                </c:ext>
              </c:extLst>
            </c:dLbl>
            <c:dLbl>
              <c:idx val="20"/>
              <c:delete val="1"/>
              <c:extLst>
                <c:ext xmlns:c15="http://schemas.microsoft.com/office/drawing/2012/chart" uri="{CE6537A1-D6FC-4f65-9D91-7224C49458BB}"/>
                <c:ext xmlns:c16="http://schemas.microsoft.com/office/drawing/2014/chart" uri="{C3380CC4-5D6E-409C-BE32-E72D297353CC}">
                  <c16:uniqueId val="{00000033-DA04-4CD1-8026-231FEBD04A9E}"/>
                </c:ext>
              </c:extLst>
            </c:dLbl>
            <c:dLbl>
              <c:idx val="21"/>
              <c:layout>
                <c:manualLayout>
                  <c:x val="-7.1403070332025495E-3"/>
                  <c:y val="4.644691936030515E-2"/>
                </c:manualLayout>
              </c:layout>
              <c:tx>
                <c:rich>
                  <a:bodyPr/>
                  <a:lstStyle/>
                  <a:p>
                    <a:r>
                      <a:rPr lang="en-US"/>
                      <a:t>Avg Annual Operating Budget</a:t>
                    </a:r>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4-DA04-4CD1-8026-231FEBD04A9E}"/>
                </c:ext>
              </c:extLst>
            </c:dLbl>
            <c:dLbl>
              <c:idx val="22"/>
              <c:delete val="1"/>
              <c:extLst>
                <c:ext xmlns:c15="http://schemas.microsoft.com/office/drawing/2012/chart" uri="{CE6537A1-D6FC-4f65-9D91-7224C49458BB}"/>
                <c:ext xmlns:c16="http://schemas.microsoft.com/office/drawing/2014/chart" uri="{C3380CC4-5D6E-409C-BE32-E72D297353CC}">
                  <c16:uniqueId val="{00000035-DA04-4CD1-8026-231FEBD04A9E}"/>
                </c:ext>
              </c:extLst>
            </c:dLbl>
            <c:dLbl>
              <c:idx val="23"/>
              <c:delete val="1"/>
              <c:extLst>
                <c:ext xmlns:c15="http://schemas.microsoft.com/office/drawing/2012/chart" uri="{CE6537A1-D6FC-4f65-9D91-7224C49458BB}"/>
                <c:ext xmlns:c16="http://schemas.microsoft.com/office/drawing/2014/chart" uri="{C3380CC4-5D6E-409C-BE32-E72D297353CC}">
                  <c16:uniqueId val="{00000036-DA04-4CD1-8026-231FEBD04A9E}"/>
                </c:ext>
              </c:extLst>
            </c:dLbl>
            <c:dLbl>
              <c:idx val="24"/>
              <c:delete val="1"/>
              <c:extLst>
                <c:ext xmlns:c15="http://schemas.microsoft.com/office/drawing/2012/chart" uri="{CE6537A1-D6FC-4f65-9D91-7224C49458BB}"/>
                <c:ext xmlns:c16="http://schemas.microsoft.com/office/drawing/2014/chart" uri="{C3380CC4-5D6E-409C-BE32-E72D297353CC}">
                  <c16:uniqueId val="{00000037-DA04-4CD1-8026-231FEBD04A9E}"/>
                </c:ext>
              </c:extLst>
            </c:dLbl>
            <c:spPr>
              <a:solidFill>
                <a:srgbClr val="1F497D">
                  <a:lumMod val="40000"/>
                  <a:lumOff val="60000"/>
                </a:srgbClr>
              </a:solidFill>
            </c:spPr>
            <c:txPr>
              <a:bodyPr/>
              <a:lstStyle/>
              <a:p>
                <a:pPr>
                  <a:defRPr sz="1100" b="1"/>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'8. AnnualExpTable'!$M$3:$M$27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38-DA04-4CD1-8026-231FEBD04A9E}"/>
            </c:ext>
          </c:extLst>
        </c:ser>
        <c:dLbls>
          <c:showLegendKey val="0"/>
          <c:showVal val="0"/>
          <c:showCatName val="0"/>
          <c:showSerName val="0"/>
          <c:showPercent val="0"/>
          <c:showBubbleSize val="0"/>
        </c:dLbls>
        <c:marker val="1"/>
        <c:smooth val="0"/>
        <c:axId val="211045376"/>
        <c:axId val="211063552"/>
      </c:lineChart>
      <c:catAx>
        <c:axId val="211045376"/>
        <c:scaling>
          <c:orientation val="minMax"/>
        </c:scaling>
        <c:delete val="0"/>
        <c:axPos val="b"/>
        <c:numFmt formatCode="General" sourceLinked="1"/>
        <c:majorTickMark val="out"/>
        <c:minorTickMark val="none"/>
        <c:tickLblPos val="nextTo"/>
        <c:crossAx val="211063552"/>
        <c:crosses val="autoZero"/>
        <c:auto val="1"/>
        <c:lblAlgn val="ctr"/>
        <c:lblOffset val="100"/>
        <c:noMultiLvlLbl val="0"/>
      </c:catAx>
      <c:valAx>
        <c:axId val="211063552"/>
        <c:scaling>
          <c:orientation val="minMax"/>
        </c:scaling>
        <c:delete val="0"/>
        <c:axPos val="l"/>
        <c:majorGridlines/>
        <c:numFmt formatCode="_(* #,##0_);_(* \(#,##0\);_(* &quot;-&quot;??_);_(@_)" sourceLinked="1"/>
        <c:majorTickMark val="out"/>
        <c:minorTickMark val="none"/>
        <c:tickLblPos val="nextTo"/>
        <c:crossAx val="211045376"/>
        <c:crosses val="autoZero"/>
        <c:crossBetween val="between"/>
      </c:valAx>
    </c:plotArea>
    <c:legend>
      <c:legendPos val="b"/>
      <c:layout>
        <c:manualLayout>
          <c:xMode val="edge"/>
          <c:yMode val="edge"/>
          <c:x val="2.189190406993121E-2"/>
          <c:y val="0.87928006722983665"/>
          <c:w val="0.9404794250504096"/>
          <c:h val="0.10858032730734148"/>
        </c:manualLayout>
      </c:layout>
      <c:overlay val="0"/>
    </c:legend>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Projected Essential </a:t>
            </a:r>
            <a:r>
              <a:rPr lang="en-US"/>
              <a:t>Annual Expenditures - 5 Year Outlook</a:t>
            </a:r>
          </a:p>
        </c:rich>
      </c:tx>
      <c:overlay val="0"/>
    </c:title>
    <c:autoTitleDeleted val="0"/>
    <c:plotArea>
      <c:layout>
        <c:manualLayout>
          <c:layoutTarget val="inner"/>
          <c:xMode val="edge"/>
          <c:yMode val="edge"/>
          <c:x val="6.8870940488662075E-2"/>
          <c:y val="8.5134160961291921E-2"/>
          <c:w val="0.86818199227242565"/>
          <c:h val="0.74666236523165741"/>
        </c:manualLayout>
      </c:layout>
      <c:barChart>
        <c:barDir val="col"/>
        <c:grouping val="stacked"/>
        <c:varyColors val="0"/>
        <c:ser>
          <c:idx val="1"/>
          <c:order val="0"/>
          <c:tx>
            <c:strRef>
              <c:f>'8. AnnualExpTable'!$D$2</c:f>
              <c:strCache>
                <c:ptCount val="1"/>
                <c:pt idx="0">
                  <c:v>Current Operating/ Maintenance</c:v>
                </c:pt>
              </c:strCache>
            </c:strRef>
          </c:tx>
          <c:spPr>
            <a:solidFill>
              <a:srgbClr val="C0504D">
                <a:lumMod val="75000"/>
              </a:srgbClr>
            </a:solidFill>
          </c:spPr>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AnnualExpTable'!$D$3:$D$7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B6D9-4FFA-84DD-ECA0A4F0EA18}"/>
            </c:ext>
          </c:extLst>
        </c:ser>
        <c:ser>
          <c:idx val="5"/>
          <c:order val="1"/>
          <c:tx>
            <c:strRef>
              <c:f>'8. AnnualExpTable'!$F$2</c:f>
              <c:strCache>
                <c:ptCount val="1"/>
                <c:pt idx="0">
                  <c:v>O&amp;M Expenditures for Planned Capital</c:v>
                </c:pt>
              </c:strCache>
            </c:strRef>
          </c:tx>
          <c:spPr>
            <a:solidFill>
              <a:schemeClr val="accent1">
                <a:lumMod val="40000"/>
                <a:lumOff val="60000"/>
              </a:schemeClr>
            </a:solidFill>
          </c:spPr>
          <c:invertIfNegative val="0"/>
          <c:val>
            <c:numRef>
              <c:f>'8. AnnualExpTable'!$F$3:$F$7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1-B6D9-4FFA-84DD-ECA0A4F0EA18}"/>
            </c:ext>
          </c:extLst>
        </c:ser>
        <c:ser>
          <c:idx val="0"/>
          <c:order val="2"/>
          <c:tx>
            <c:strRef>
              <c:f>'8. AnnualExpTable'!$E$2</c:f>
              <c:strCache>
                <c:ptCount val="1"/>
                <c:pt idx="0">
                  <c:v>Planned/ Necessary Capital</c:v>
                </c:pt>
              </c:strCache>
            </c:strRef>
          </c:tx>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AnnualExpTable'!$E$3:$E$7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B6D9-4FFA-84DD-ECA0A4F0EA18}"/>
            </c:ext>
          </c:extLst>
        </c:ser>
        <c:dLbls>
          <c:showLegendKey val="0"/>
          <c:showVal val="0"/>
          <c:showCatName val="0"/>
          <c:showSerName val="0"/>
          <c:showPercent val="0"/>
          <c:showBubbleSize val="0"/>
        </c:dLbls>
        <c:gapWidth val="150"/>
        <c:overlap val="100"/>
        <c:axId val="213646720"/>
        <c:axId val="306934912"/>
      </c:barChart>
      <c:lineChart>
        <c:grouping val="standard"/>
        <c:varyColors val="0"/>
        <c:ser>
          <c:idx val="4"/>
          <c:order val="3"/>
          <c:tx>
            <c:v>Average Annual Budget</c:v>
          </c:tx>
          <c:spPr>
            <a:ln w="44450" cmpd="sng">
              <a:solidFill>
                <a:srgbClr val="0000FF"/>
              </a:solidFill>
              <a:prstDash val="lg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B6D9-4FFA-84DD-ECA0A4F0EA18}"/>
                </c:ext>
              </c:extLst>
            </c:dLbl>
            <c:dLbl>
              <c:idx val="1"/>
              <c:delete val="1"/>
              <c:extLst>
                <c:ext xmlns:c15="http://schemas.microsoft.com/office/drawing/2012/chart" uri="{CE6537A1-D6FC-4f65-9D91-7224C49458BB}"/>
                <c:ext xmlns:c16="http://schemas.microsoft.com/office/drawing/2014/chart" uri="{C3380CC4-5D6E-409C-BE32-E72D297353CC}">
                  <c16:uniqueId val="{00000004-B6D9-4FFA-84DD-ECA0A4F0EA18}"/>
                </c:ext>
              </c:extLst>
            </c:dLbl>
            <c:dLbl>
              <c:idx val="2"/>
              <c:delete val="1"/>
              <c:extLst>
                <c:ext xmlns:c15="http://schemas.microsoft.com/office/drawing/2012/chart" uri="{CE6537A1-D6FC-4f65-9D91-7224C49458BB}"/>
                <c:ext xmlns:c16="http://schemas.microsoft.com/office/drawing/2014/chart" uri="{C3380CC4-5D6E-409C-BE32-E72D297353CC}">
                  <c16:uniqueId val="{00000005-B6D9-4FFA-84DD-ECA0A4F0EA18}"/>
                </c:ext>
              </c:extLst>
            </c:dLbl>
            <c:dLbl>
              <c:idx val="3"/>
              <c:delete val="1"/>
              <c:extLst>
                <c:ext xmlns:c15="http://schemas.microsoft.com/office/drawing/2012/chart" uri="{CE6537A1-D6FC-4f65-9D91-7224C49458BB}"/>
                <c:ext xmlns:c16="http://schemas.microsoft.com/office/drawing/2014/chart" uri="{C3380CC4-5D6E-409C-BE32-E72D297353CC}">
                  <c16:uniqueId val="{00000006-B6D9-4FFA-84DD-ECA0A4F0EA18}"/>
                </c:ext>
              </c:extLst>
            </c:dLbl>
            <c:dLbl>
              <c:idx val="4"/>
              <c:layout>
                <c:manualLayout>
                  <c:x val="-3.7440550617868051E-2"/>
                  <c:y val="-4.4511886697015612E-2"/>
                </c:manualLayout>
              </c:layout>
              <c:tx>
                <c:rich>
                  <a:bodyPr/>
                  <a:lstStyle/>
                  <a:p>
                    <a:pPr>
                      <a:defRPr sz="1100" b="1"/>
                    </a:pPr>
                    <a:r>
                      <a:rPr lang="en-US"/>
                      <a:t>Avg</a:t>
                    </a:r>
                    <a:r>
                      <a:rPr lang="en-US" baseline="0"/>
                      <a:t> Annual </a:t>
                    </a:r>
                    <a:r>
                      <a:rPr lang="en-US"/>
                      <a:t>Budget</a:t>
                    </a:r>
                  </a:p>
                </c:rich>
              </c:tx>
              <c:spPr>
                <a:solidFill>
                  <a:schemeClr val="tx2">
                    <a:lumMod val="40000"/>
                    <a:lumOff val="60000"/>
                  </a:schemeClr>
                </a:solidFill>
              </c:sp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B6D9-4FFA-84DD-ECA0A4F0EA18}"/>
                </c:ext>
              </c:extLst>
            </c:dLbl>
            <c:spPr>
              <a:solidFill>
                <a:schemeClr val="tx2">
                  <a:lumMod val="40000"/>
                  <a:lumOff val="60000"/>
                </a:schemeClr>
              </a:solidFill>
            </c:spPr>
            <c:txPr>
              <a:bodyPr/>
              <a:lstStyle/>
              <a:p>
                <a:pPr>
                  <a:defRPr sz="1050" b="1"/>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'8. AnnualExpTable'!$C$3:$C$7</c:f>
              <c:numCache>
                <c:formatCode>General</c:formatCode>
                <c:ptCount val="5"/>
                <c:pt idx="0">
                  <c:v>2021</c:v>
                </c:pt>
                <c:pt idx="1">
                  <c:v>2022</c:v>
                </c:pt>
                <c:pt idx="2">
                  <c:v>2023</c:v>
                </c:pt>
                <c:pt idx="3">
                  <c:v>2024</c:v>
                </c:pt>
                <c:pt idx="4">
                  <c:v>2025</c:v>
                </c:pt>
              </c:numCache>
            </c:numRef>
          </c:cat>
          <c:val>
            <c:numRef>
              <c:f>'8. AnnualExpTable'!$O$3:$O$7</c:f>
              <c:numCache>
                <c:formatCode>_("$"* #,##0_);_("$"* \(#,##0\);_("$"*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8-B6D9-4FFA-84DD-ECA0A4F0EA18}"/>
            </c:ext>
          </c:extLst>
        </c:ser>
        <c:ser>
          <c:idx val="2"/>
          <c:order val="4"/>
          <c:tx>
            <c:v>5 Year Average</c:v>
          </c:tx>
          <c:spPr>
            <a:ln w="44450">
              <a:solidFill>
                <a:srgbClr val="FFC000"/>
              </a:solidFill>
              <a:prstDash val="dash"/>
            </a:ln>
          </c:spPr>
          <c:marker>
            <c:symbol val="none"/>
          </c:marker>
          <c:dLbls>
            <c:dLbl>
              <c:idx val="4"/>
              <c:layout>
                <c:manualLayout>
                  <c:x val="-3.2904148783977273E-2"/>
                  <c:y val="4.0465351542741584E-2"/>
                </c:manualLayout>
              </c:layout>
              <c:tx>
                <c:rich>
                  <a:bodyPr/>
                  <a:lstStyle/>
                  <a:p>
                    <a:pPr>
                      <a:defRPr sz="1050"/>
                    </a:pPr>
                    <a:r>
                      <a:rPr lang="en-US" sz="1050" b="1"/>
                      <a:t> 5 Year Average</a:t>
                    </a:r>
                  </a:p>
                </c:rich>
              </c:tx>
              <c:spPr>
                <a:solidFill>
                  <a:srgbClr val="FFC000"/>
                </a:solidFill>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D9-4FFA-84DD-ECA0A4F0EA1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'8. AnnualExpTable'!$Q$3:$Q$7</c:f>
              <c:numCache>
                <c:formatCode>_("$"* #,##0_);_("$"* \(#,##0\);_("$"*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A-B6D9-4FFA-84DD-ECA0A4F0EA18}"/>
            </c:ext>
          </c:extLst>
        </c:ser>
        <c:dLbls>
          <c:showLegendKey val="0"/>
          <c:showVal val="0"/>
          <c:showCatName val="0"/>
          <c:showSerName val="0"/>
          <c:showPercent val="0"/>
          <c:showBubbleSize val="0"/>
        </c:dLbls>
        <c:marker val="1"/>
        <c:smooth val="0"/>
        <c:axId val="213646720"/>
        <c:axId val="306934912"/>
      </c:lineChart>
      <c:catAx>
        <c:axId val="213646720"/>
        <c:scaling>
          <c:orientation val="minMax"/>
        </c:scaling>
        <c:delete val="0"/>
        <c:axPos val="b"/>
        <c:numFmt formatCode="General" sourceLinked="1"/>
        <c:majorTickMark val="out"/>
        <c:minorTickMark val="none"/>
        <c:tickLblPos val="nextTo"/>
        <c:crossAx val="306934912"/>
        <c:crosses val="autoZero"/>
        <c:auto val="1"/>
        <c:lblAlgn val="ctr"/>
        <c:lblOffset val="100"/>
        <c:noMultiLvlLbl val="0"/>
      </c:catAx>
      <c:valAx>
        <c:axId val="306934912"/>
        <c:scaling>
          <c:orientation val="minMax"/>
        </c:scaling>
        <c:delete val="0"/>
        <c:axPos val="l"/>
        <c:majorGridlines/>
        <c:numFmt formatCode="_(* #,##0_);_(* \(#,##0\);_(* &quot;-&quot;??_);_(@_)" sourceLinked="1"/>
        <c:majorTickMark val="out"/>
        <c:minorTickMark val="none"/>
        <c:tickLblPos val="nextTo"/>
        <c:crossAx val="213646720"/>
        <c:crosses val="autoZero"/>
        <c:crossBetween val="between"/>
      </c:valAx>
    </c:plotArea>
    <c:legend>
      <c:legendPos val="b"/>
      <c:layout>
        <c:manualLayout>
          <c:xMode val="edge"/>
          <c:yMode val="edge"/>
          <c:x val="1.2181631802462485E-2"/>
          <c:y val="0.88096782287646458"/>
          <c:w val="0.949899856938489"/>
          <c:h val="7.0138243341737072E-2"/>
        </c:manualLayout>
      </c:layout>
      <c:overlay val="0"/>
    </c:legend>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Projected</a:t>
            </a:r>
            <a:r>
              <a:rPr lang="en-US" sz="1800" b="1" i="0" u="none" strike="noStrike" baseline="0"/>
              <a:t> Essential </a:t>
            </a:r>
            <a:r>
              <a:rPr lang="en-US"/>
              <a:t>Annual Expenditures - 25 Year Outlook</a:t>
            </a:r>
          </a:p>
        </c:rich>
      </c:tx>
      <c:overlay val="0"/>
    </c:title>
    <c:autoTitleDeleted val="0"/>
    <c:plotArea>
      <c:layout>
        <c:manualLayout>
          <c:layoutTarget val="inner"/>
          <c:xMode val="edge"/>
          <c:yMode val="edge"/>
          <c:x val="6.8870940488662075E-2"/>
          <c:y val="8.5134160961291921E-2"/>
          <c:w val="0.89250245006927786"/>
          <c:h val="0.73249949219170374"/>
        </c:manualLayout>
      </c:layout>
      <c:barChart>
        <c:barDir val="col"/>
        <c:grouping val="stacked"/>
        <c:varyColors val="0"/>
        <c:ser>
          <c:idx val="1"/>
          <c:order val="0"/>
          <c:tx>
            <c:strRef>
              <c:f>'8. AnnualExpTable'!$D$2</c:f>
              <c:strCache>
                <c:ptCount val="1"/>
                <c:pt idx="0">
                  <c:v>Current Operating/ Maintenance</c:v>
                </c:pt>
              </c:strCache>
            </c:strRef>
          </c:tx>
          <c:spPr>
            <a:solidFill>
              <a:schemeClr val="accent2">
                <a:lumMod val="75000"/>
              </a:schemeClr>
            </a:solidFill>
          </c:spPr>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AnnualExpTable'!$D$3:$D$27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F93B-48F3-A86E-7E5E209E80E1}"/>
            </c:ext>
          </c:extLst>
        </c:ser>
        <c:ser>
          <c:idx val="5"/>
          <c:order val="1"/>
          <c:tx>
            <c:strRef>
              <c:f>'8. AnnualExpTable'!$F$2</c:f>
              <c:strCache>
                <c:ptCount val="1"/>
                <c:pt idx="0">
                  <c:v>O&amp;M Expenditures for Planned Capital</c:v>
                </c:pt>
              </c:strCache>
            </c:strRef>
          </c:tx>
          <c:spPr>
            <a:solidFill>
              <a:schemeClr val="accent1">
                <a:lumMod val="40000"/>
                <a:lumOff val="60000"/>
              </a:schemeClr>
            </a:solidFill>
          </c:spPr>
          <c:invertIfNegative val="0"/>
          <c:val>
            <c:numRef>
              <c:f>'8. AnnualExpTable'!$F$3:$F$27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F93B-48F3-A86E-7E5E209E80E1}"/>
            </c:ext>
          </c:extLst>
        </c:ser>
        <c:ser>
          <c:idx val="0"/>
          <c:order val="2"/>
          <c:tx>
            <c:v>Planned/ Necessary Capital</c:v>
          </c:tx>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AnnualExpTable'!$E$3:$E$27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F93B-48F3-A86E-7E5E209E80E1}"/>
            </c:ext>
          </c:extLst>
        </c:ser>
        <c:dLbls>
          <c:showLegendKey val="0"/>
          <c:showVal val="0"/>
          <c:showCatName val="0"/>
          <c:showSerName val="0"/>
          <c:showPercent val="0"/>
          <c:showBubbleSize val="0"/>
        </c:dLbls>
        <c:gapWidth val="150"/>
        <c:overlap val="100"/>
        <c:axId val="341911808"/>
        <c:axId val="347672576"/>
      </c:barChart>
      <c:lineChart>
        <c:grouping val="standard"/>
        <c:varyColors val="0"/>
        <c:ser>
          <c:idx val="4"/>
          <c:order val="3"/>
          <c:tx>
            <c:strRef>
              <c:f>'8. AnnualExpTable'!$O$2</c:f>
              <c:strCache>
                <c:ptCount val="1"/>
                <c:pt idx="0">
                  <c:v>Total Annual Average Budget</c:v>
                </c:pt>
              </c:strCache>
            </c:strRef>
          </c:tx>
          <c:spPr>
            <a:ln w="44450">
              <a:solidFill>
                <a:srgbClr val="0000FF"/>
              </a:solidFill>
              <a:prstDash val="lg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F93B-48F3-A86E-7E5E209E80E1}"/>
                </c:ext>
              </c:extLst>
            </c:dLbl>
            <c:dLbl>
              <c:idx val="1"/>
              <c:delete val="1"/>
              <c:extLst>
                <c:ext xmlns:c15="http://schemas.microsoft.com/office/drawing/2012/chart" uri="{CE6537A1-D6FC-4f65-9D91-7224C49458BB}"/>
                <c:ext xmlns:c16="http://schemas.microsoft.com/office/drawing/2014/chart" uri="{C3380CC4-5D6E-409C-BE32-E72D297353CC}">
                  <c16:uniqueId val="{00000004-F93B-48F3-A86E-7E5E209E80E1}"/>
                </c:ext>
              </c:extLst>
            </c:dLbl>
            <c:dLbl>
              <c:idx val="2"/>
              <c:delete val="1"/>
              <c:extLst>
                <c:ext xmlns:c15="http://schemas.microsoft.com/office/drawing/2012/chart" uri="{CE6537A1-D6FC-4f65-9D91-7224C49458BB}"/>
                <c:ext xmlns:c16="http://schemas.microsoft.com/office/drawing/2014/chart" uri="{C3380CC4-5D6E-409C-BE32-E72D297353CC}">
                  <c16:uniqueId val="{00000005-F93B-48F3-A86E-7E5E209E80E1}"/>
                </c:ext>
              </c:extLst>
            </c:dLbl>
            <c:dLbl>
              <c:idx val="3"/>
              <c:delete val="1"/>
              <c:extLst>
                <c:ext xmlns:c15="http://schemas.microsoft.com/office/drawing/2012/chart" uri="{CE6537A1-D6FC-4f65-9D91-7224C49458BB}"/>
                <c:ext xmlns:c16="http://schemas.microsoft.com/office/drawing/2014/chart" uri="{C3380CC4-5D6E-409C-BE32-E72D297353CC}">
                  <c16:uniqueId val="{00000006-F93B-48F3-A86E-7E5E209E80E1}"/>
                </c:ext>
              </c:extLst>
            </c:dLbl>
            <c:dLbl>
              <c:idx val="4"/>
              <c:delete val="1"/>
              <c:extLst>
                <c:ext xmlns:c15="http://schemas.microsoft.com/office/drawing/2012/chart" uri="{CE6537A1-D6FC-4f65-9D91-7224C49458BB}"/>
                <c:ext xmlns:c16="http://schemas.microsoft.com/office/drawing/2014/chart" uri="{C3380CC4-5D6E-409C-BE32-E72D297353CC}">
                  <c16:uniqueId val="{00000007-F93B-48F3-A86E-7E5E209E80E1}"/>
                </c:ext>
              </c:extLst>
            </c:dLbl>
            <c:dLbl>
              <c:idx val="5"/>
              <c:delete val="1"/>
              <c:extLst>
                <c:ext xmlns:c15="http://schemas.microsoft.com/office/drawing/2012/chart" uri="{CE6537A1-D6FC-4f65-9D91-7224C49458BB}"/>
                <c:ext xmlns:c16="http://schemas.microsoft.com/office/drawing/2014/chart" uri="{C3380CC4-5D6E-409C-BE32-E72D297353CC}">
                  <c16:uniqueId val="{00000008-F93B-48F3-A86E-7E5E209E80E1}"/>
                </c:ext>
              </c:extLst>
            </c:dLbl>
            <c:dLbl>
              <c:idx val="6"/>
              <c:delete val="1"/>
              <c:extLst>
                <c:ext xmlns:c15="http://schemas.microsoft.com/office/drawing/2012/chart" uri="{CE6537A1-D6FC-4f65-9D91-7224C49458BB}"/>
                <c:ext xmlns:c16="http://schemas.microsoft.com/office/drawing/2014/chart" uri="{C3380CC4-5D6E-409C-BE32-E72D297353CC}">
                  <c16:uniqueId val="{00000009-F93B-48F3-A86E-7E5E209E80E1}"/>
                </c:ext>
              </c:extLst>
            </c:dLbl>
            <c:dLbl>
              <c:idx val="7"/>
              <c:delete val="1"/>
              <c:extLst>
                <c:ext xmlns:c15="http://schemas.microsoft.com/office/drawing/2012/chart" uri="{CE6537A1-D6FC-4f65-9D91-7224C49458BB}"/>
                <c:ext xmlns:c16="http://schemas.microsoft.com/office/drawing/2014/chart" uri="{C3380CC4-5D6E-409C-BE32-E72D297353CC}">
                  <c16:uniqueId val="{0000000A-F93B-48F3-A86E-7E5E209E80E1}"/>
                </c:ext>
              </c:extLst>
            </c:dLbl>
            <c:dLbl>
              <c:idx val="8"/>
              <c:delete val="1"/>
              <c:extLst>
                <c:ext xmlns:c15="http://schemas.microsoft.com/office/drawing/2012/chart" uri="{CE6537A1-D6FC-4f65-9D91-7224C49458BB}"/>
                <c:ext xmlns:c16="http://schemas.microsoft.com/office/drawing/2014/chart" uri="{C3380CC4-5D6E-409C-BE32-E72D297353CC}">
                  <c16:uniqueId val="{0000000B-F93B-48F3-A86E-7E5E209E80E1}"/>
                </c:ext>
              </c:extLst>
            </c:dLbl>
            <c:dLbl>
              <c:idx val="9"/>
              <c:delete val="1"/>
              <c:extLst>
                <c:ext xmlns:c15="http://schemas.microsoft.com/office/drawing/2012/chart" uri="{CE6537A1-D6FC-4f65-9D91-7224C49458BB}"/>
                <c:ext xmlns:c16="http://schemas.microsoft.com/office/drawing/2014/chart" uri="{C3380CC4-5D6E-409C-BE32-E72D297353CC}">
                  <c16:uniqueId val="{0000000C-F93B-48F3-A86E-7E5E209E80E1}"/>
                </c:ext>
              </c:extLst>
            </c:dLbl>
            <c:dLbl>
              <c:idx val="10"/>
              <c:delete val="1"/>
              <c:extLst>
                <c:ext xmlns:c15="http://schemas.microsoft.com/office/drawing/2012/chart" uri="{CE6537A1-D6FC-4f65-9D91-7224C49458BB}"/>
                <c:ext xmlns:c16="http://schemas.microsoft.com/office/drawing/2014/chart" uri="{C3380CC4-5D6E-409C-BE32-E72D297353CC}">
                  <c16:uniqueId val="{0000000D-F93B-48F3-A86E-7E5E209E80E1}"/>
                </c:ext>
              </c:extLst>
            </c:dLbl>
            <c:dLbl>
              <c:idx val="11"/>
              <c:delete val="1"/>
              <c:extLst>
                <c:ext xmlns:c15="http://schemas.microsoft.com/office/drawing/2012/chart" uri="{CE6537A1-D6FC-4f65-9D91-7224C49458BB}"/>
                <c:ext xmlns:c16="http://schemas.microsoft.com/office/drawing/2014/chart" uri="{C3380CC4-5D6E-409C-BE32-E72D297353CC}">
                  <c16:uniqueId val="{0000000E-F93B-48F3-A86E-7E5E209E80E1}"/>
                </c:ext>
              </c:extLst>
            </c:dLbl>
            <c:dLbl>
              <c:idx val="12"/>
              <c:delete val="1"/>
              <c:extLst>
                <c:ext xmlns:c15="http://schemas.microsoft.com/office/drawing/2012/chart" uri="{CE6537A1-D6FC-4f65-9D91-7224C49458BB}"/>
                <c:ext xmlns:c16="http://schemas.microsoft.com/office/drawing/2014/chart" uri="{C3380CC4-5D6E-409C-BE32-E72D297353CC}">
                  <c16:uniqueId val="{0000000F-F93B-48F3-A86E-7E5E209E80E1}"/>
                </c:ext>
              </c:extLst>
            </c:dLbl>
            <c:dLbl>
              <c:idx val="13"/>
              <c:delete val="1"/>
              <c:extLst>
                <c:ext xmlns:c15="http://schemas.microsoft.com/office/drawing/2012/chart" uri="{CE6537A1-D6FC-4f65-9D91-7224C49458BB}"/>
                <c:ext xmlns:c16="http://schemas.microsoft.com/office/drawing/2014/chart" uri="{C3380CC4-5D6E-409C-BE32-E72D297353CC}">
                  <c16:uniqueId val="{00000010-F93B-48F3-A86E-7E5E209E80E1}"/>
                </c:ext>
              </c:extLst>
            </c:dLbl>
            <c:dLbl>
              <c:idx val="14"/>
              <c:delete val="1"/>
              <c:extLst>
                <c:ext xmlns:c15="http://schemas.microsoft.com/office/drawing/2012/chart" uri="{CE6537A1-D6FC-4f65-9D91-7224C49458BB}"/>
                <c:ext xmlns:c16="http://schemas.microsoft.com/office/drawing/2014/chart" uri="{C3380CC4-5D6E-409C-BE32-E72D297353CC}">
                  <c16:uniqueId val="{00000011-F93B-48F3-A86E-7E5E209E80E1}"/>
                </c:ext>
              </c:extLst>
            </c:dLbl>
            <c:dLbl>
              <c:idx val="15"/>
              <c:delete val="1"/>
              <c:extLst>
                <c:ext xmlns:c15="http://schemas.microsoft.com/office/drawing/2012/chart" uri="{CE6537A1-D6FC-4f65-9D91-7224C49458BB}"/>
                <c:ext xmlns:c16="http://schemas.microsoft.com/office/drawing/2014/chart" uri="{C3380CC4-5D6E-409C-BE32-E72D297353CC}">
                  <c16:uniqueId val="{00000012-F93B-48F3-A86E-7E5E209E80E1}"/>
                </c:ext>
              </c:extLst>
            </c:dLbl>
            <c:dLbl>
              <c:idx val="16"/>
              <c:delete val="1"/>
              <c:extLst>
                <c:ext xmlns:c15="http://schemas.microsoft.com/office/drawing/2012/chart" uri="{CE6537A1-D6FC-4f65-9D91-7224C49458BB}"/>
                <c:ext xmlns:c16="http://schemas.microsoft.com/office/drawing/2014/chart" uri="{C3380CC4-5D6E-409C-BE32-E72D297353CC}">
                  <c16:uniqueId val="{00000013-F93B-48F3-A86E-7E5E209E80E1}"/>
                </c:ext>
              </c:extLst>
            </c:dLbl>
            <c:dLbl>
              <c:idx val="17"/>
              <c:delete val="1"/>
              <c:extLst>
                <c:ext xmlns:c15="http://schemas.microsoft.com/office/drawing/2012/chart" uri="{CE6537A1-D6FC-4f65-9D91-7224C49458BB}"/>
                <c:ext xmlns:c16="http://schemas.microsoft.com/office/drawing/2014/chart" uri="{C3380CC4-5D6E-409C-BE32-E72D297353CC}">
                  <c16:uniqueId val="{00000014-F93B-48F3-A86E-7E5E209E80E1}"/>
                </c:ext>
              </c:extLst>
            </c:dLbl>
            <c:dLbl>
              <c:idx val="18"/>
              <c:delete val="1"/>
              <c:extLst>
                <c:ext xmlns:c15="http://schemas.microsoft.com/office/drawing/2012/chart" uri="{CE6537A1-D6FC-4f65-9D91-7224C49458BB}"/>
                <c:ext xmlns:c16="http://schemas.microsoft.com/office/drawing/2014/chart" uri="{C3380CC4-5D6E-409C-BE32-E72D297353CC}">
                  <c16:uniqueId val="{00000015-F93B-48F3-A86E-7E5E209E80E1}"/>
                </c:ext>
              </c:extLst>
            </c:dLbl>
            <c:dLbl>
              <c:idx val="19"/>
              <c:delete val="1"/>
              <c:extLst>
                <c:ext xmlns:c15="http://schemas.microsoft.com/office/drawing/2012/chart" uri="{CE6537A1-D6FC-4f65-9D91-7224C49458BB}"/>
                <c:ext xmlns:c16="http://schemas.microsoft.com/office/drawing/2014/chart" uri="{C3380CC4-5D6E-409C-BE32-E72D297353CC}">
                  <c16:uniqueId val="{00000016-F93B-48F3-A86E-7E5E209E80E1}"/>
                </c:ext>
              </c:extLst>
            </c:dLbl>
            <c:dLbl>
              <c:idx val="20"/>
              <c:delete val="1"/>
              <c:extLst>
                <c:ext xmlns:c15="http://schemas.microsoft.com/office/drawing/2012/chart" uri="{CE6537A1-D6FC-4f65-9D91-7224C49458BB}"/>
                <c:ext xmlns:c16="http://schemas.microsoft.com/office/drawing/2014/chart" uri="{C3380CC4-5D6E-409C-BE32-E72D297353CC}">
                  <c16:uniqueId val="{00000017-F93B-48F3-A86E-7E5E209E80E1}"/>
                </c:ext>
              </c:extLst>
            </c:dLbl>
            <c:dLbl>
              <c:idx val="21"/>
              <c:layout>
                <c:manualLayout>
                  <c:x val="-3.8626609442060193E-2"/>
                  <c:y val="-8.0930703085483266E-3"/>
                </c:manualLayout>
              </c:layout>
              <c:tx>
                <c:rich>
                  <a:bodyPr/>
                  <a:lstStyle/>
                  <a:p>
                    <a:r>
                      <a:rPr lang="en-US"/>
                      <a:t>Avg Annual Budget</a:t>
                    </a:r>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8-F93B-48F3-A86E-7E5E209E80E1}"/>
                </c:ext>
              </c:extLst>
            </c:dLbl>
            <c:dLbl>
              <c:idx val="22"/>
              <c:delete val="1"/>
              <c:extLst>
                <c:ext xmlns:c15="http://schemas.microsoft.com/office/drawing/2012/chart" uri="{CE6537A1-D6FC-4f65-9D91-7224C49458BB}"/>
                <c:ext xmlns:c16="http://schemas.microsoft.com/office/drawing/2014/chart" uri="{C3380CC4-5D6E-409C-BE32-E72D297353CC}">
                  <c16:uniqueId val="{00000019-F93B-48F3-A86E-7E5E209E80E1}"/>
                </c:ext>
              </c:extLst>
            </c:dLbl>
            <c:dLbl>
              <c:idx val="23"/>
              <c:delete val="1"/>
              <c:extLst>
                <c:ext xmlns:c15="http://schemas.microsoft.com/office/drawing/2012/chart" uri="{CE6537A1-D6FC-4f65-9D91-7224C49458BB}"/>
                <c:ext xmlns:c16="http://schemas.microsoft.com/office/drawing/2014/chart" uri="{C3380CC4-5D6E-409C-BE32-E72D297353CC}">
                  <c16:uniqueId val="{0000001A-F93B-48F3-A86E-7E5E209E80E1}"/>
                </c:ext>
              </c:extLst>
            </c:dLbl>
            <c:dLbl>
              <c:idx val="24"/>
              <c:delete val="1"/>
              <c:extLst>
                <c:ext xmlns:c15="http://schemas.microsoft.com/office/drawing/2012/chart" uri="{CE6537A1-D6FC-4f65-9D91-7224C49458BB}"/>
                <c:ext xmlns:c16="http://schemas.microsoft.com/office/drawing/2014/chart" uri="{C3380CC4-5D6E-409C-BE32-E72D297353CC}">
                  <c16:uniqueId val="{0000001B-F93B-48F3-A86E-7E5E209E80E1}"/>
                </c:ext>
              </c:extLst>
            </c:dLbl>
            <c:spPr>
              <a:solidFill>
                <a:srgbClr val="1F497D">
                  <a:lumMod val="40000"/>
                  <a:lumOff val="60000"/>
                </a:srgbClr>
              </a:solidFill>
            </c:spPr>
            <c:txPr>
              <a:bodyPr/>
              <a:lstStyle/>
              <a:p>
                <a:pPr>
                  <a:defRPr sz="1100" b="1"/>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'8. AnnualExpTable'!$O$3:$O$27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1C-F93B-48F3-A86E-7E5E209E80E1}"/>
            </c:ext>
          </c:extLst>
        </c:ser>
        <c:ser>
          <c:idx val="2"/>
          <c:order val="4"/>
          <c:tx>
            <c:v>25 Year Average</c:v>
          </c:tx>
          <c:spPr>
            <a:ln w="44450">
              <a:solidFill>
                <a:srgbClr val="FFC000"/>
              </a:solidFill>
              <a:prstDash val="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D-F93B-48F3-A86E-7E5E209E80E1}"/>
                </c:ext>
              </c:extLst>
            </c:dLbl>
            <c:dLbl>
              <c:idx val="1"/>
              <c:delete val="1"/>
              <c:extLst>
                <c:ext xmlns:c15="http://schemas.microsoft.com/office/drawing/2012/chart" uri="{CE6537A1-D6FC-4f65-9D91-7224C49458BB}"/>
                <c:ext xmlns:c16="http://schemas.microsoft.com/office/drawing/2014/chart" uri="{C3380CC4-5D6E-409C-BE32-E72D297353CC}">
                  <c16:uniqueId val="{0000001E-F93B-48F3-A86E-7E5E209E80E1}"/>
                </c:ext>
              </c:extLst>
            </c:dLbl>
            <c:dLbl>
              <c:idx val="2"/>
              <c:delete val="1"/>
              <c:extLst>
                <c:ext xmlns:c15="http://schemas.microsoft.com/office/drawing/2012/chart" uri="{CE6537A1-D6FC-4f65-9D91-7224C49458BB}"/>
                <c:ext xmlns:c16="http://schemas.microsoft.com/office/drawing/2014/chart" uri="{C3380CC4-5D6E-409C-BE32-E72D297353CC}">
                  <c16:uniqueId val="{0000001F-F93B-48F3-A86E-7E5E209E80E1}"/>
                </c:ext>
              </c:extLst>
            </c:dLbl>
            <c:dLbl>
              <c:idx val="3"/>
              <c:delete val="1"/>
              <c:extLst>
                <c:ext xmlns:c15="http://schemas.microsoft.com/office/drawing/2012/chart" uri="{CE6537A1-D6FC-4f65-9D91-7224C49458BB}"/>
                <c:ext xmlns:c16="http://schemas.microsoft.com/office/drawing/2014/chart" uri="{C3380CC4-5D6E-409C-BE32-E72D297353CC}">
                  <c16:uniqueId val="{00000020-F93B-48F3-A86E-7E5E209E80E1}"/>
                </c:ext>
              </c:extLst>
            </c:dLbl>
            <c:dLbl>
              <c:idx val="4"/>
              <c:delete val="1"/>
              <c:extLst>
                <c:ext xmlns:c15="http://schemas.microsoft.com/office/drawing/2012/chart" uri="{CE6537A1-D6FC-4f65-9D91-7224C49458BB}"/>
                <c:ext xmlns:c16="http://schemas.microsoft.com/office/drawing/2014/chart" uri="{C3380CC4-5D6E-409C-BE32-E72D297353CC}">
                  <c16:uniqueId val="{00000021-F93B-48F3-A86E-7E5E209E80E1}"/>
                </c:ext>
              </c:extLst>
            </c:dLbl>
            <c:dLbl>
              <c:idx val="5"/>
              <c:delete val="1"/>
              <c:extLst>
                <c:ext xmlns:c15="http://schemas.microsoft.com/office/drawing/2012/chart" uri="{CE6537A1-D6FC-4f65-9D91-7224C49458BB}"/>
                <c:ext xmlns:c16="http://schemas.microsoft.com/office/drawing/2014/chart" uri="{C3380CC4-5D6E-409C-BE32-E72D297353CC}">
                  <c16:uniqueId val="{00000022-F93B-48F3-A86E-7E5E209E80E1}"/>
                </c:ext>
              </c:extLst>
            </c:dLbl>
            <c:dLbl>
              <c:idx val="6"/>
              <c:delete val="1"/>
              <c:extLst>
                <c:ext xmlns:c15="http://schemas.microsoft.com/office/drawing/2012/chart" uri="{CE6537A1-D6FC-4f65-9D91-7224C49458BB}"/>
                <c:ext xmlns:c16="http://schemas.microsoft.com/office/drawing/2014/chart" uri="{C3380CC4-5D6E-409C-BE32-E72D297353CC}">
                  <c16:uniqueId val="{00000023-F93B-48F3-A86E-7E5E209E80E1}"/>
                </c:ext>
              </c:extLst>
            </c:dLbl>
            <c:dLbl>
              <c:idx val="7"/>
              <c:delete val="1"/>
              <c:extLst>
                <c:ext xmlns:c15="http://schemas.microsoft.com/office/drawing/2012/chart" uri="{CE6537A1-D6FC-4f65-9D91-7224C49458BB}"/>
                <c:ext xmlns:c16="http://schemas.microsoft.com/office/drawing/2014/chart" uri="{C3380CC4-5D6E-409C-BE32-E72D297353CC}">
                  <c16:uniqueId val="{00000024-F93B-48F3-A86E-7E5E209E80E1}"/>
                </c:ext>
              </c:extLst>
            </c:dLbl>
            <c:dLbl>
              <c:idx val="8"/>
              <c:delete val="1"/>
              <c:extLst>
                <c:ext xmlns:c15="http://schemas.microsoft.com/office/drawing/2012/chart" uri="{CE6537A1-D6FC-4f65-9D91-7224C49458BB}"/>
                <c:ext xmlns:c16="http://schemas.microsoft.com/office/drawing/2014/chart" uri="{C3380CC4-5D6E-409C-BE32-E72D297353CC}">
                  <c16:uniqueId val="{00000025-F93B-48F3-A86E-7E5E209E80E1}"/>
                </c:ext>
              </c:extLst>
            </c:dLbl>
            <c:dLbl>
              <c:idx val="9"/>
              <c:delete val="1"/>
              <c:extLst>
                <c:ext xmlns:c15="http://schemas.microsoft.com/office/drawing/2012/chart" uri="{CE6537A1-D6FC-4f65-9D91-7224C49458BB}"/>
                <c:ext xmlns:c16="http://schemas.microsoft.com/office/drawing/2014/chart" uri="{C3380CC4-5D6E-409C-BE32-E72D297353CC}">
                  <c16:uniqueId val="{00000026-F93B-48F3-A86E-7E5E209E80E1}"/>
                </c:ext>
              </c:extLst>
            </c:dLbl>
            <c:dLbl>
              <c:idx val="10"/>
              <c:delete val="1"/>
              <c:extLst>
                <c:ext xmlns:c15="http://schemas.microsoft.com/office/drawing/2012/chart" uri="{CE6537A1-D6FC-4f65-9D91-7224C49458BB}"/>
                <c:ext xmlns:c16="http://schemas.microsoft.com/office/drawing/2014/chart" uri="{C3380CC4-5D6E-409C-BE32-E72D297353CC}">
                  <c16:uniqueId val="{00000027-F93B-48F3-A86E-7E5E209E80E1}"/>
                </c:ext>
              </c:extLst>
            </c:dLbl>
            <c:dLbl>
              <c:idx val="11"/>
              <c:delete val="1"/>
              <c:extLst>
                <c:ext xmlns:c15="http://schemas.microsoft.com/office/drawing/2012/chart" uri="{CE6537A1-D6FC-4f65-9D91-7224C49458BB}"/>
                <c:ext xmlns:c16="http://schemas.microsoft.com/office/drawing/2014/chart" uri="{C3380CC4-5D6E-409C-BE32-E72D297353CC}">
                  <c16:uniqueId val="{00000028-F93B-48F3-A86E-7E5E209E80E1}"/>
                </c:ext>
              </c:extLst>
            </c:dLbl>
            <c:dLbl>
              <c:idx val="12"/>
              <c:delete val="1"/>
              <c:extLst>
                <c:ext xmlns:c15="http://schemas.microsoft.com/office/drawing/2012/chart" uri="{CE6537A1-D6FC-4f65-9D91-7224C49458BB}"/>
                <c:ext xmlns:c16="http://schemas.microsoft.com/office/drawing/2014/chart" uri="{C3380CC4-5D6E-409C-BE32-E72D297353CC}">
                  <c16:uniqueId val="{00000029-F93B-48F3-A86E-7E5E209E80E1}"/>
                </c:ext>
              </c:extLst>
            </c:dLbl>
            <c:dLbl>
              <c:idx val="13"/>
              <c:delete val="1"/>
              <c:extLst>
                <c:ext xmlns:c15="http://schemas.microsoft.com/office/drawing/2012/chart" uri="{CE6537A1-D6FC-4f65-9D91-7224C49458BB}"/>
                <c:ext xmlns:c16="http://schemas.microsoft.com/office/drawing/2014/chart" uri="{C3380CC4-5D6E-409C-BE32-E72D297353CC}">
                  <c16:uniqueId val="{0000002A-F93B-48F3-A86E-7E5E209E80E1}"/>
                </c:ext>
              </c:extLst>
            </c:dLbl>
            <c:dLbl>
              <c:idx val="14"/>
              <c:delete val="1"/>
              <c:extLst>
                <c:ext xmlns:c15="http://schemas.microsoft.com/office/drawing/2012/chart" uri="{CE6537A1-D6FC-4f65-9D91-7224C49458BB}"/>
                <c:ext xmlns:c16="http://schemas.microsoft.com/office/drawing/2014/chart" uri="{C3380CC4-5D6E-409C-BE32-E72D297353CC}">
                  <c16:uniqueId val="{0000002B-F93B-48F3-A86E-7E5E209E80E1}"/>
                </c:ext>
              </c:extLst>
            </c:dLbl>
            <c:dLbl>
              <c:idx val="15"/>
              <c:layout>
                <c:manualLayout>
                  <c:x val="0.16452074391988517"/>
                  <c:y val="2.0232675771370893E-2"/>
                </c:manualLayout>
              </c:layout>
              <c:tx>
                <c:rich>
                  <a:bodyPr/>
                  <a:lstStyle/>
                  <a:p>
                    <a:pPr>
                      <a:defRPr/>
                    </a:pPr>
                    <a:r>
                      <a:rPr lang="en-US"/>
                      <a:t>  </a:t>
                    </a:r>
                    <a:r>
                      <a:rPr lang="en-US" b="1"/>
                      <a:t>25 Year </a:t>
                    </a:r>
                    <a:r>
                      <a:rPr lang="en-US" sz="1050" b="1"/>
                      <a:t>Average</a:t>
                    </a:r>
                    <a:endParaRPr lang="en-US" b="1"/>
                  </a:p>
                </c:rich>
              </c:tx>
              <c:spPr>
                <a:solidFill>
                  <a:srgbClr val="FFC000"/>
                </a:solidFill>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F93B-48F3-A86E-7E5E209E80E1}"/>
                </c:ext>
              </c:extLst>
            </c:dLbl>
            <c:dLbl>
              <c:idx val="16"/>
              <c:delete val="1"/>
              <c:extLst>
                <c:ext xmlns:c15="http://schemas.microsoft.com/office/drawing/2012/chart" uri="{CE6537A1-D6FC-4f65-9D91-7224C49458BB}"/>
                <c:ext xmlns:c16="http://schemas.microsoft.com/office/drawing/2014/chart" uri="{C3380CC4-5D6E-409C-BE32-E72D297353CC}">
                  <c16:uniqueId val="{0000002D-F93B-48F3-A86E-7E5E209E80E1}"/>
                </c:ext>
              </c:extLst>
            </c:dLbl>
            <c:dLbl>
              <c:idx val="17"/>
              <c:delete val="1"/>
              <c:extLst>
                <c:ext xmlns:c15="http://schemas.microsoft.com/office/drawing/2012/chart" uri="{CE6537A1-D6FC-4f65-9D91-7224C49458BB}"/>
                <c:ext xmlns:c16="http://schemas.microsoft.com/office/drawing/2014/chart" uri="{C3380CC4-5D6E-409C-BE32-E72D297353CC}">
                  <c16:uniqueId val="{0000002E-F93B-48F3-A86E-7E5E209E80E1}"/>
                </c:ext>
              </c:extLst>
            </c:dLbl>
            <c:dLbl>
              <c:idx val="18"/>
              <c:delete val="1"/>
              <c:extLst>
                <c:ext xmlns:c15="http://schemas.microsoft.com/office/drawing/2012/chart" uri="{CE6537A1-D6FC-4f65-9D91-7224C49458BB}"/>
                <c:ext xmlns:c16="http://schemas.microsoft.com/office/drawing/2014/chart" uri="{C3380CC4-5D6E-409C-BE32-E72D297353CC}">
                  <c16:uniqueId val="{0000002F-F93B-48F3-A86E-7E5E209E80E1}"/>
                </c:ext>
              </c:extLst>
            </c:dLbl>
            <c:dLbl>
              <c:idx val="19"/>
              <c:delete val="1"/>
              <c:extLst>
                <c:ext xmlns:c15="http://schemas.microsoft.com/office/drawing/2012/chart" uri="{CE6537A1-D6FC-4f65-9D91-7224C49458BB}"/>
                <c:ext xmlns:c16="http://schemas.microsoft.com/office/drawing/2014/chart" uri="{C3380CC4-5D6E-409C-BE32-E72D297353CC}">
                  <c16:uniqueId val="{00000030-F93B-48F3-A86E-7E5E209E80E1}"/>
                </c:ext>
              </c:extLst>
            </c:dLbl>
            <c:dLbl>
              <c:idx val="20"/>
              <c:delete val="1"/>
              <c:extLst>
                <c:ext xmlns:c15="http://schemas.microsoft.com/office/drawing/2012/chart" uri="{CE6537A1-D6FC-4f65-9D91-7224C49458BB}"/>
                <c:ext xmlns:c16="http://schemas.microsoft.com/office/drawing/2014/chart" uri="{C3380CC4-5D6E-409C-BE32-E72D297353CC}">
                  <c16:uniqueId val="{00000031-F93B-48F3-A86E-7E5E209E80E1}"/>
                </c:ext>
              </c:extLst>
            </c:dLbl>
            <c:dLbl>
              <c:idx val="21"/>
              <c:delete val="1"/>
              <c:extLst>
                <c:ext xmlns:c15="http://schemas.microsoft.com/office/drawing/2012/chart" uri="{CE6537A1-D6FC-4f65-9D91-7224C49458BB}"/>
                <c:ext xmlns:c16="http://schemas.microsoft.com/office/drawing/2014/chart" uri="{C3380CC4-5D6E-409C-BE32-E72D297353CC}">
                  <c16:uniqueId val="{00000032-F93B-48F3-A86E-7E5E209E80E1}"/>
                </c:ext>
              </c:extLst>
            </c:dLbl>
            <c:dLbl>
              <c:idx val="22"/>
              <c:delete val="1"/>
              <c:extLst>
                <c:ext xmlns:c15="http://schemas.microsoft.com/office/drawing/2012/chart" uri="{CE6537A1-D6FC-4f65-9D91-7224C49458BB}"/>
                <c:ext xmlns:c16="http://schemas.microsoft.com/office/drawing/2014/chart" uri="{C3380CC4-5D6E-409C-BE32-E72D297353CC}">
                  <c16:uniqueId val="{00000033-F93B-48F3-A86E-7E5E209E80E1}"/>
                </c:ext>
              </c:extLst>
            </c:dLbl>
            <c:dLbl>
              <c:idx val="23"/>
              <c:delete val="1"/>
              <c:extLst>
                <c:ext xmlns:c15="http://schemas.microsoft.com/office/drawing/2012/chart" uri="{CE6537A1-D6FC-4f65-9D91-7224C49458BB}"/>
                <c:ext xmlns:c16="http://schemas.microsoft.com/office/drawing/2014/chart" uri="{C3380CC4-5D6E-409C-BE32-E72D297353CC}">
                  <c16:uniqueId val="{00000034-F93B-48F3-A86E-7E5E209E80E1}"/>
                </c:ext>
              </c:extLst>
            </c:dLbl>
            <c:dLbl>
              <c:idx val="24"/>
              <c:delete val="1"/>
              <c:extLst>
                <c:ext xmlns:c15="http://schemas.microsoft.com/office/drawing/2012/chart" uri="{CE6537A1-D6FC-4f65-9D91-7224C49458BB}"/>
                <c:ext xmlns:c16="http://schemas.microsoft.com/office/drawing/2014/chart" uri="{C3380CC4-5D6E-409C-BE32-E72D297353CC}">
                  <c16:uniqueId val="{00000035-F93B-48F3-A86E-7E5E209E80E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 AnnualExpTable'!$S$3:$S$27</c:f>
              <c:numCache>
                <c:formatCode>_("$"* #,##0_);_("$"* \(#,##0\);_("$"*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36-F93B-48F3-A86E-7E5E209E80E1}"/>
            </c:ext>
          </c:extLst>
        </c:ser>
        <c:dLbls>
          <c:showLegendKey val="0"/>
          <c:showVal val="0"/>
          <c:showCatName val="0"/>
          <c:showSerName val="0"/>
          <c:showPercent val="0"/>
          <c:showBubbleSize val="0"/>
        </c:dLbls>
        <c:marker val="1"/>
        <c:smooth val="0"/>
        <c:axId val="341911808"/>
        <c:axId val="347672576"/>
      </c:lineChart>
      <c:catAx>
        <c:axId val="341911808"/>
        <c:scaling>
          <c:orientation val="minMax"/>
        </c:scaling>
        <c:delete val="0"/>
        <c:axPos val="b"/>
        <c:numFmt formatCode="General" sourceLinked="1"/>
        <c:majorTickMark val="out"/>
        <c:minorTickMark val="none"/>
        <c:tickLblPos val="nextTo"/>
        <c:crossAx val="347672576"/>
        <c:crosses val="autoZero"/>
        <c:auto val="1"/>
        <c:lblAlgn val="ctr"/>
        <c:lblOffset val="100"/>
        <c:noMultiLvlLbl val="0"/>
      </c:catAx>
      <c:valAx>
        <c:axId val="347672576"/>
        <c:scaling>
          <c:orientation val="minMax"/>
        </c:scaling>
        <c:delete val="0"/>
        <c:axPos val="l"/>
        <c:majorGridlines/>
        <c:numFmt formatCode="_(* #,##0_);_(* \(#,##0\);_(* &quot;-&quot;??_);_(@_)" sourceLinked="1"/>
        <c:majorTickMark val="out"/>
        <c:minorTickMark val="none"/>
        <c:tickLblPos val="nextTo"/>
        <c:crossAx val="341911808"/>
        <c:crosses val="autoZero"/>
        <c:crossBetween val="between"/>
      </c:valAx>
    </c:plotArea>
    <c:legend>
      <c:legendPos val="b"/>
      <c:layout>
        <c:manualLayout>
          <c:xMode val="edge"/>
          <c:yMode val="edge"/>
          <c:x val="2.189190406993121E-2"/>
          <c:y val="0.87928006722983665"/>
          <c:w val="0.93988555078683833"/>
          <c:h val="7.0138243341737072E-2"/>
        </c:manualLayout>
      </c:layout>
      <c:overlay val="0"/>
    </c:legend>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Projected</a:t>
            </a:r>
            <a:r>
              <a:rPr lang="en-US" sz="1800" b="1" i="0" u="none" strike="noStrike" baseline="0"/>
              <a:t> Essential </a:t>
            </a:r>
            <a:r>
              <a:rPr lang="en-US"/>
              <a:t>Annual Expenditures - 10 Year Outlook</a:t>
            </a:r>
          </a:p>
        </c:rich>
      </c:tx>
      <c:overlay val="0"/>
    </c:title>
    <c:autoTitleDeleted val="0"/>
    <c:plotArea>
      <c:layout>
        <c:manualLayout>
          <c:layoutTarget val="inner"/>
          <c:xMode val="edge"/>
          <c:yMode val="edge"/>
          <c:x val="6.8870940488662075E-2"/>
          <c:y val="8.5134160961291921E-2"/>
          <c:w val="0.89536368039831926"/>
          <c:h val="0.74463909765452863"/>
        </c:manualLayout>
      </c:layout>
      <c:barChart>
        <c:barDir val="col"/>
        <c:grouping val="stacked"/>
        <c:varyColors val="0"/>
        <c:ser>
          <c:idx val="1"/>
          <c:order val="0"/>
          <c:tx>
            <c:strRef>
              <c:f>'8. AnnualExpTable'!$D$2</c:f>
              <c:strCache>
                <c:ptCount val="1"/>
                <c:pt idx="0">
                  <c:v>Current Operating/ Maintenance</c:v>
                </c:pt>
              </c:strCache>
            </c:strRef>
          </c:tx>
          <c:spPr>
            <a:solidFill>
              <a:schemeClr val="accent2">
                <a:lumMod val="75000"/>
              </a:schemeClr>
            </a:solidFill>
          </c:spPr>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AnnualExpTable'!$D$3:$D$12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816-42A7-8568-DA53747A8D18}"/>
            </c:ext>
          </c:extLst>
        </c:ser>
        <c:ser>
          <c:idx val="6"/>
          <c:order val="1"/>
          <c:tx>
            <c:strRef>
              <c:f>'8. AnnualExpTable'!$F$2</c:f>
              <c:strCache>
                <c:ptCount val="1"/>
                <c:pt idx="0">
                  <c:v>O&amp;M Expenditures for Planned Capital</c:v>
                </c:pt>
              </c:strCache>
            </c:strRef>
          </c:tx>
          <c:spPr>
            <a:solidFill>
              <a:schemeClr val="accent1">
                <a:lumMod val="60000"/>
                <a:lumOff val="40000"/>
              </a:schemeClr>
            </a:solidFill>
          </c:spPr>
          <c:invertIfNegative val="0"/>
          <c:val>
            <c:numRef>
              <c:f>'8. AnnualExpTable'!$F$3:$F$12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816-42A7-8568-DA53747A8D18}"/>
            </c:ext>
          </c:extLst>
        </c:ser>
        <c:ser>
          <c:idx val="0"/>
          <c:order val="2"/>
          <c:tx>
            <c:strRef>
              <c:f>'8. AnnualExpTable'!$E$2</c:f>
              <c:strCache>
                <c:ptCount val="1"/>
                <c:pt idx="0">
                  <c:v>Planned/ Necessary Capital</c:v>
                </c:pt>
              </c:strCache>
            </c:strRef>
          </c:tx>
          <c:invertIfNegative val="0"/>
          <c:cat>
            <c:numRef>
              <c:f>'8. AnnualExpTable'!$C$3:$C$27</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'8. AnnualExpTable'!$E$3:$E$12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C816-42A7-8568-DA53747A8D18}"/>
            </c:ext>
          </c:extLst>
        </c:ser>
        <c:dLbls>
          <c:showLegendKey val="0"/>
          <c:showVal val="0"/>
          <c:showCatName val="0"/>
          <c:showSerName val="0"/>
          <c:showPercent val="0"/>
          <c:showBubbleSize val="0"/>
        </c:dLbls>
        <c:gapWidth val="150"/>
        <c:overlap val="100"/>
        <c:axId val="348072960"/>
        <c:axId val="348091136"/>
      </c:barChart>
      <c:lineChart>
        <c:grouping val="standard"/>
        <c:varyColors val="0"/>
        <c:ser>
          <c:idx val="4"/>
          <c:order val="3"/>
          <c:tx>
            <c:strRef>
              <c:f>'8. AnnualExpTable'!$O$2</c:f>
              <c:strCache>
                <c:ptCount val="1"/>
                <c:pt idx="0">
                  <c:v>Total Annual Average Budget</c:v>
                </c:pt>
              </c:strCache>
            </c:strRef>
          </c:tx>
          <c:spPr>
            <a:ln w="44450">
              <a:solidFill>
                <a:srgbClr val="0000FF"/>
              </a:solidFill>
              <a:prstDash val="lg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C816-42A7-8568-DA53747A8D18}"/>
                </c:ext>
              </c:extLst>
            </c:dLbl>
            <c:dLbl>
              <c:idx val="1"/>
              <c:delete val="1"/>
              <c:extLst>
                <c:ext xmlns:c15="http://schemas.microsoft.com/office/drawing/2012/chart" uri="{CE6537A1-D6FC-4f65-9D91-7224C49458BB}"/>
                <c:ext xmlns:c16="http://schemas.microsoft.com/office/drawing/2014/chart" uri="{C3380CC4-5D6E-409C-BE32-E72D297353CC}">
                  <c16:uniqueId val="{00000004-C816-42A7-8568-DA53747A8D18}"/>
                </c:ext>
              </c:extLst>
            </c:dLbl>
            <c:dLbl>
              <c:idx val="2"/>
              <c:delete val="1"/>
              <c:extLst>
                <c:ext xmlns:c15="http://schemas.microsoft.com/office/drawing/2012/chart" uri="{CE6537A1-D6FC-4f65-9D91-7224C49458BB}"/>
                <c:ext xmlns:c16="http://schemas.microsoft.com/office/drawing/2014/chart" uri="{C3380CC4-5D6E-409C-BE32-E72D297353CC}">
                  <c16:uniqueId val="{00000005-C816-42A7-8568-DA53747A8D18}"/>
                </c:ext>
              </c:extLst>
            </c:dLbl>
            <c:dLbl>
              <c:idx val="3"/>
              <c:delete val="1"/>
              <c:extLst>
                <c:ext xmlns:c15="http://schemas.microsoft.com/office/drawing/2012/chart" uri="{CE6537A1-D6FC-4f65-9D91-7224C49458BB}"/>
                <c:ext xmlns:c16="http://schemas.microsoft.com/office/drawing/2014/chart" uri="{C3380CC4-5D6E-409C-BE32-E72D297353CC}">
                  <c16:uniqueId val="{00000006-C816-42A7-8568-DA53747A8D18}"/>
                </c:ext>
              </c:extLst>
            </c:dLbl>
            <c:dLbl>
              <c:idx val="4"/>
              <c:delete val="1"/>
              <c:extLst>
                <c:ext xmlns:c15="http://schemas.microsoft.com/office/drawing/2012/chart" uri="{CE6537A1-D6FC-4f65-9D91-7224C49458BB}"/>
                <c:ext xmlns:c16="http://schemas.microsoft.com/office/drawing/2014/chart" uri="{C3380CC4-5D6E-409C-BE32-E72D297353CC}">
                  <c16:uniqueId val="{00000007-C816-42A7-8568-DA53747A8D18}"/>
                </c:ext>
              </c:extLst>
            </c:dLbl>
            <c:dLbl>
              <c:idx val="5"/>
              <c:delete val="1"/>
              <c:extLst>
                <c:ext xmlns:c15="http://schemas.microsoft.com/office/drawing/2012/chart" uri="{CE6537A1-D6FC-4f65-9D91-7224C49458BB}"/>
                <c:ext xmlns:c16="http://schemas.microsoft.com/office/drawing/2014/chart" uri="{C3380CC4-5D6E-409C-BE32-E72D297353CC}">
                  <c16:uniqueId val="{00000008-C816-42A7-8568-DA53747A8D18}"/>
                </c:ext>
              </c:extLst>
            </c:dLbl>
            <c:dLbl>
              <c:idx val="6"/>
              <c:delete val="1"/>
              <c:extLst>
                <c:ext xmlns:c15="http://schemas.microsoft.com/office/drawing/2012/chart" uri="{CE6537A1-D6FC-4f65-9D91-7224C49458BB}"/>
                <c:ext xmlns:c16="http://schemas.microsoft.com/office/drawing/2014/chart" uri="{C3380CC4-5D6E-409C-BE32-E72D297353CC}">
                  <c16:uniqueId val="{00000009-C816-42A7-8568-DA53747A8D18}"/>
                </c:ext>
              </c:extLst>
            </c:dLbl>
            <c:dLbl>
              <c:idx val="7"/>
              <c:delete val="1"/>
              <c:extLst>
                <c:ext xmlns:c15="http://schemas.microsoft.com/office/drawing/2012/chart" uri="{CE6537A1-D6FC-4f65-9D91-7224C49458BB}"/>
                <c:ext xmlns:c16="http://schemas.microsoft.com/office/drawing/2014/chart" uri="{C3380CC4-5D6E-409C-BE32-E72D297353CC}">
                  <c16:uniqueId val="{0000000A-C816-42A7-8568-DA53747A8D18}"/>
                </c:ext>
              </c:extLst>
            </c:dLbl>
            <c:dLbl>
              <c:idx val="8"/>
              <c:layout>
                <c:manualLayout>
                  <c:x val="-3.8626722088923454E-2"/>
                  <c:y val="-1.4162873039959561E-2"/>
                </c:manualLayout>
              </c:layout>
              <c:tx>
                <c:rich>
                  <a:bodyPr/>
                  <a:lstStyle/>
                  <a:p>
                    <a:r>
                      <a:rPr lang="en-US"/>
                      <a:t>Avg Annual Budget</a:t>
                    </a:r>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C816-42A7-8568-DA53747A8D18}"/>
                </c:ext>
              </c:extLst>
            </c:dLbl>
            <c:dLbl>
              <c:idx val="9"/>
              <c:delete val="1"/>
              <c:extLst>
                <c:ext xmlns:c15="http://schemas.microsoft.com/office/drawing/2012/chart" uri="{CE6537A1-D6FC-4f65-9D91-7224C49458BB}"/>
                <c:ext xmlns:c16="http://schemas.microsoft.com/office/drawing/2014/chart" uri="{C3380CC4-5D6E-409C-BE32-E72D297353CC}">
                  <c16:uniqueId val="{0000000C-C816-42A7-8568-DA53747A8D18}"/>
                </c:ext>
              </c:extLst>
            </c:dLbl>
            <c:spPr>
              <a:solidFill>
                <a:srgbClr val="1F497D">
                  <a:lumMod val="40000"/>
                  <a:lumOff val="60000"/>
                </a:srgbClr>
              </a:solidFill>
            </c:spPr>
            <c:txPr>
              <a:bodyPr/>
              <a:lstStyle/>
              <a:p>
                <a:pPr>
                  <a:defRPr sz="1100" b="1"/>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'8. AnnualExpTable'!$C$3:$C$12</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'8. AnnualExpTable'!$O$3:$O$12</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D-C816-42A7-8568-DA53747A8D18}"/>
            </c:ext>
          </c:extLst>
        </c:ser>
        <c:ser>
          <c:idx val="2"/>
          <c:order val="4"/>
          <c:tx>
            <c:v>10 Year Average</c:v>
          </c:tx>
          <c:spPr>
            <a:ln w="44450">
              <a:solidFill>
                <a:srgbClr val="FFC000"/>
              </a:solidFill>
              <a:prstDash val="dash"/>
            </a:ln>
          </c:spPr>
          <c:marker>
            <c:symbol val="none"/>
          </c:marker>
          <c:dLbls>
            <c:dLbl>
              <c:idx val="7"/>
              <c:layout>
                <c:manualLayout>
                  <c:x val="7.4391988555078933E-2"/>
                  <c:y val="2.4279210925645122E-2"/>
                </c:manualLayout>
              </c:layout>
              <c:tx>
                <c:rich>
                  <a:bodyPr/>
                  <a:lstStyle/>
                  <a:p>
                    <a:pPr>
                      <a:defRPr sz="1050"/>
                    </a:pPr>
                    <a:r>
                      <a:rPr lang="en-US" sz="1050"/>
                      <a:t> </a:t>
                    </a:r>
                    <a:r>
                      <a:rPr lang="en-US" b="1"/>
                      <a:t>10 Year Average</a:t>
                    </a:r>
                  </a:p>
                </c:rich>
              </c:tx>
              <c:spPr>
                <a:solidFill>
                  <a:srgbClr val="FFC000"/>
                </a:solidFill>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816-42A7-8568-DA53747A8D18}"/>
                </c:ext>
              </c:extLst>
            </c:dLbl>
            <c:spPr>
              <a:noFill/>
              <a:ln>
                <a:noFill/>
              </a:ln>
              <a:effectLst/>
            </c:spPr>
            <c:txPr>
              <a:bodyPr/>
              <a:lstStyle/>
              <a:p>
                <a:pPr>
                  <a:defRPr sz="105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'8. AnnualExpTable'!$R$3:$R$12</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F-C816-42A7-8568-DA53747A8D18}"/>
            </c:ext>
          </c:extLst>
        </c:ser>
        <c:dLbls>
          <c:showLegendKey val="0"/>
          <c:showVal val="0"/>
          <c:showCatName val="0"/>
          <c:showSerName val="0"/>
          <c:showPercent val="0"/>
          <c:showBubbleSize val="0"/>
        </c:dLbls>
        <c:marker val="1"/>
        <c:smooth val="0"/>
        <c:axId val="348072960"/>
        <c:axId val="348091136"/>
      </c:lineChart>
      <c:catAx>
        <c:axId val="348072960"/>
        <c:scaling>
          <c:orientation val="minMax"/>
        </c:scaling>
        <c:delete val="0"/>
        <c:axPos val="b"/>
        <c:numFmt formatCode="General" sourceLinked="1"/>
        <c:majorTickMark val="out"/>
        <c:minorTickMark val="none"/>
        <c:tickLblPos val="nextTo"/>
        <c:crossAx val="348091136"/>
        <c:crosses val="autoZero"/>
        <c:auto val="1"/>
        <c:lblAlgn val="ctr"/>
        <c:lblOffset val="100"/>
        <c:noMultiLvlLbl val="0"/>
      </c:catAx>
      <c:valAx>
        <c:axId val="348091136"/>
        <c:scaling>
          <c:orientation val="minMax"/>
        </c:scaling>
        <c:delete val="0"/>
        <c:axPos val="l"/>
        <c:majorGridlines/>
        <c:numFmt formatCode="_(* #,##0_);_(* \(#,##0\);_(* &quot;-&quot;??_);_(@_)" sourceLinked="1"/>
        <c:majorTickMark val="out"/>
        <c:minorTickMark val="none"/>
        <c:tickLblPos val="nextTo"/>
        <c:crossAx val="348072960"/>
        <c:crosses val="autoZero"/>
        <c:crossBetween val="between"/>
      </c:valAx>
    </c:plotArea>
    <c:legend>
      <c:legendPos val="b"/>
      <c:layout>
        <c:manualLayout>
          <c:xMode val="edge"/>
          <c:yMode val="edge"/>
          <c:x val="1.915593705293276E-2"/>
          <c:y val="0.89344294026979554"/>
          <c:w val="0.94274678111587984"/>
          <c:h val="7.0138243341737072E-2"/>
        </c:manualLayout>
      </c:layout>
      <c:overlay val="0"/>
    </c:legend>
    <c:plotVisOnly val="1"/>
    <c:dispBlanksAs val="gap"/>
    <c:showDLblsOverMax val="0"/>
  </c:chart>
  <c:printSettings>
    <c:headerFooter/>
    <c:pageMargins b="0.75000000000000355" l="0.70000000000000062" r="0.70000000000000062" t="0.75000000000000355" header="0.30000000000000032" footer="0.30000000000000032"/>
    <c:pageSetup orientation="portrait"/>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33</xdr:row>
          <xdr:rowOff>114300</xdr:rowOff>
        </xdr:from>
        <xdr:to>
          <xdr:col>8</xdr:col>
          <xdr:colOff>434340</xdr:colOff>
          <xdr:row>95</xdr:row>
          <xdr:rowOff>99060</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19050</xdr:colOff>
      <xdr:row>1</xdr:row>
      <xdr:rowOff>0</xdr:rowOff>
    </xdr:from>
    <xdr:to>
      <xdr:col>15</xdr:col>
      <xdr:colOff>361950</xdr:colOff>
      <xdr:row>33</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71</xdr:row>
      <xdr:rowOff>0</xdr:rowOff>
    </xdr:from>
    <xdr:to>
      <xdr:col>15</xdr:col>
      <xdr:colOff>342900</xdr:colOff>
      <xdr:row>103</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36</xdr:row>
      <xdr:rowOff>0</xdr:rowOff>
    </xdr:from>
    <xdr:to>
      <xdr:col>15</xdr:col>
      <xdr:colOff>342900</xdr:colOff>
      <xdr:row>68</xdr:row>
      <xdr:rowOff>180975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14112</xdr:colOff>
      <xdr:row>2</xdr:row>
      <xdr:rowOff>14111</xdr:rowOff>
    </xdr:from>
    <xdr:to>
      <xdr:col>15</xdr:col>
      <xdr:colOff>357012</xdr:colOff>
      <xdr:row>35</xdr:row>
      <xdr:rowOff>11641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31750</xdr:colOff>
      <xdr:row>35</xdr:row>
      <xdr:rowOff>142875</xdr:rowOff>
    </xdr:from>
    <xdr:to>
      <xdr:col>15</xdr:col>
      <xdr:colOff>352425</xdr:colOff>
      <xdr:row>69</xdr:row>
      <xdr:rowOff>9525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31751</xdr:colOff>
      <xdr:row>69</xdr:row>
      <xdr:rowOff>150813</xdr:rowOff>
    </xdr:from>
    <xdr:to>
      <xdr:col>15</xdr:col>
      <xdr:colOff>352426</xdr:colOff>
      <xdr:row>103</xdr:row>
      <xdr:rowOff>17463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15</xdr:col>
      <xdr:colOff>342900</xdr:colOff>
      <xdr:row>33</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71</xdr:row>
      <xdr:rowOff>0</xdr:rowOff>
    </xdr:from>
    <xdr:to>
      <xdr:col>15</xdr:col>
      <xdr:colOff>342900</xdr:colOff>
      <xdr:row>103</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36</xdr:row>
      <xdr:rowOff>9525</xdr:rowOff>
    </xdr:from>
    <xdr:to>
      <xdr:col>15</xdr:col>
      <xdr:colOff>342900</xdr:colOff>
      <xdr:row>69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B2:I83"/>
  <sheetViews>
    <sheetView showGridLines="0" showRowColHeaders="0" tabSelected="1" zoomScale="115" zoomScaleNormal="115" workbookViewId="0">
      <selection activeCell="B2" sqref="B2:I24"/>
    </sheetView>
  </sheetViews>
  <sheetFormatPr defaultRowHeight="14.4" x14ac:dyDescent="0.3"/>
  <cols>
    <col min="1" max="1" width="3.109375" customWidth="1"/>
    <col min="2" max="2" width="12.6640625" customWidth="1"/>
    <col min="3" max="3" width="31.44140625" customWidth="1"/>
    <col min="4" max="4" width="39.44140625" customWidth="1"/>
  </cols>
  <sheetData>
    <row r="2" spans="2:9" ht="15" customHeight="1" x14ac:dyDescent="0.3">
      <c r="B2" s="100" t="s">
        <v>104</v>
      </c>
      <c r="C2" s="101"/>
      <c r="D2" s="101"/>
      <c r="E2" s="101"/>
      <c r="F2" s="101"/>
      <c r="G2" s="101"/>
      <c r="H2" s="101"/>
      <c r="I2" s="102"/>
    </row>
    <row r="3" spans="2:9" x14ac:dyDescent="0.3">
      <c r="B3" s="103"/>
      <c r="C3" s="104"/>
      <c r="D3" s="104"/>
      <c r="E3" s="104"/>
      <c r="F3" s="104"/>
      <c r="G3" s="104"/>
      <c r="H3" s="104"/>
      <c r="I3" s="105"/>
    </row>
    <row r="4" spans="2:9" x14ac:dyDescent="0.3">
      <c r="B4" s="103"/>
      <c r="C4" s="104"/>
      <c r="D4" s="104"/>
      <c r="E4" s="104"/>
      <c r="F4" s="104"/>
      <c r="G4" s="104"/>
      <c r="H4" s="104"/>
      <c r="I4" s="105"/>
    </row>
    <row r="5" spans="2:9" x14ac:dyDescent="0.3">
      <c r="B5" s="103"/>
      <c r="C5" s="104"/>
      <c r="D5" s="104"/>
      <c r="E5" s="104"/>
      <c r="F5" s="104"/>
      <c r="G5" s="104"/>
      <c r="H5" s="104"/>
      <c r="I5" s="105"/>
    </row>
    <row r="6" spans="2:9" x14ac:dyDescent="0.3">
      <c r="B6" s="103"/>
      <c r="C6" s="104"/>
      <c r="D6" s="104"/>
      <c r="E6" s="104"/>
      <c r="F6" s="104"/>
      <c r="G6" s="104"/>
      <c r="H6" s="104"/>
      <c r="I6" s="105"/>
    </row>
    <row r="7" spans="2:9" x14ac:dyDescent="0.3">
      <c r="B7" s="103"/>
      <c r="C7" s="104"/>
      <c r="D7" s="104"/>
      <c r="E7" s="104"/>
      <c r="F7" s="104"/>
      <c r="G7" s="104"/>
      <c r="H7" s="104"/>
      <c r="I7" s="105"/>
    </row>
    <row r="8" spans="2:9" x14ac:dyDescent="0.3">
      <c r="B8" s="103"/>
      <c r="C8" s="104"/>
      <c r="D8" s="104"/>
      <c r="E8" s="104"/>
      <c r="F8" s="104"/>
      <c r="G8" s="104"/>
      <c r="H8" s="104"/>
      <c r="I8" s="105"/>
    </row>
    <row r="9" spans="2:9" x14ac:dyDescent="0.3">
      <c r="B9" s="103"/>
      <c r="C9" s="104"/>
      <c r="D9" s="104"/>
      <c r="E9" s="104"/>
      <c r="F9" s="104"/>
      <c r="G9" s="104"/>
      <c r="H9" s="104"/>
      <c r="I9" s="105"/>
    </row>
    <row r="10" spans="2:9" x14ac:dyDescent="0.3">
      <c r="B10" s="103"/>
      <c r="C10" s="104"/>
      <c r="D10" s="104"/>
      <c r="E10" s="104"/>
      <c r="F10" s="104"/>
      <c r="G10" s="104"/>
      <c r="H10" s="104"/>
      <c r="I10" s="105"/>
    </row>
    <row r="11" spans="2:9" x14ac:dyDescent="0.3">
      <c r="B11" s="103"/>
      <c r="C11" s="104"/>
      <c r="D11" s="104"/>
      <c r="E11" s="104"/>
      <c r="F11" s="104"/>
      <c r="G11" s="104"/>
      <c r="H11" s="104"/>
      <c r="I11" s="105"/>
    </row>
    <row r="12" spans="2:9" x14ac:dyDescent="0.3">
      <c r="B12" s="103"/>
      <c r="C12" s="104"/>
      <c r="D12" s="104"/>
      <c r="E12" s="104"/>
      <c r="F12" s="104"/>
      <c r="G12" s="104"/>
      <c r="H12" s="104"/>
      <c r="I12" s="105"/>
    </row>
    <row r="13" spans="2:9" x14ac:dyDescent="0.3">
      <c r="B13" s="103"/>
      <c r="C13" s="104"/>
      <c r="D13" s="104"/>
      <c r="E13" s="104"/>
      <c r="F13" s="104"/>
      <c r="G13" s="104"/>
      <c r="H13" s="104"/>
      <c r="I13" s="105"/>
    </row>
    <row r="14" spans="2:9" x14ac:dyDescent="0.3">
      <c r="B14" s="103"/>
      <c r="C14" s="104"/>
      <c r="D14" s="104"/>
      <c r="E14" s="104"/>
      <c r="F14" s="104"/>
      <c r="G14" s="104"/>
      <c r="H14" s="104"/>
      <c r="I14" s="105"/>
    </row>
    <row r="15" spans="2:9" x14ac:dyDescent="0.3">
      <c r="B15" s="103"/>
      <c r="C15" s="104"/>
      <c r="D15" s="104"/>
      <c r="E15" s="104"/>
      <c r="F15" s="104"/>
      <c r="G15" s="104"/>
      <c r="H15" s="104"/>
      <c r="I15" s="105"/>
    </row>
    <row r="16" spans="2:9" x14ac:dyDescent="0.3">
      <c r="B16" s="103"/>
      <c r="C16" s="104"/>
      <c r="D16" s="104"/>
      <c r="E16" s="104"/>
      <c r="F16" s="104"/>
      <c r="G16" s="104"/>
      <c r="H16" s="104"/>
      <c r="I16" s="105"/>
    </row>
    <row r="17" spans="2:9" x14ac:dyDescent="0.3">
      <c r="B17" s="103"/>
      <c r="C17" s="104"/>
      <c r="D17" s="104"/>
      <c r="E17" s="104"/>
      <c r="F17" s="104"/>
      <c r="G17" s="104"/>
      <c r="H17" s="104"/>
      <c r="I17" s="105"/>
    </row>
    <row r="18" spans="2:9" x14ac:dyDescent="0.3">
      <c r="B18" s="103"/>
      <c r="C18" s="104"/>
      <c r="D18" s="104"/>
      <c r="E18" s="104"/>
      <c r="F18" s="104"/>
      <c r="G18" s="104"/>
      <c r="H18" s="104"/>
      <c r="I18" s="105"/>
    </row>
    <row r="19" spans="2:9" ht="15.75" customHeight="1" x14ac:dyDescent="0.3">
      <c r="B19" s="103"/>
      <c r="C19" s="104"/>
      <c r="D19" s="104"/>
      <c r="E19" s="104"/>
      <c r="F19" s="104"/>
      <c r="G19" s="104"/>
      <c r="H19" s="104"/>
      <c r="I19" s="105"/>
    </row>
    <row r="20" spans="2:9" x14ac:dyDescent="0.3">
      <c r="B20" s="103"/>
      <c r="C20" s="104"/>
      <c r="D20" s="104"/>
      <c r="E20" s="104"/>
      <c r="F20" s="104"/>
      <c r="G20" s="104"/>
      <c r="H20" s="104"/>
      <c r="I20" s="105"/>
    </row>
    <row r="21" spans="2:9" ht="18.75" customHeight="1" x14ac:dyDescent="0.3">
      <c r="B21" s="103"/>
      <c r="C21" s="104"/>
      <c r="D21" s="104"/>
      <c r="E21" s="104"/>
      <c r="F21" s="104"/>
      <c r="G21" s="104"/>
      <c r="H21" s="104"/>
      <c r="I21" s="105"/>
    </row>
    <row r="22" spans="2:9" ht="18.75" customHeight="1" x14ac:dyDescent="0.3">
      <c r="B22" s="103"/>
      <c r="C22" s="104"/>
      <c r="D22" s="104"/>
      <c r="E22" s="104"/>
      <c r="F22" s="104"/>
      <c r="G22" s="104"/>
      <c r="H22" s="104"/>
      <c r="I22" s="105"/>
    </row>
    <row r="23" spans="2:9" ht="18.75" customHeight="1" x14ac:dyDescent="0.3">
      <c r="B23" s="103"/>
      <c r="C23" s="104"/>
      <c r="D23" s="104"/>
      <c r="E23" s="104"/>
      <c r="F23" s="104"/>
      <c r="G23" s="104"/>
      <c r="H23" s="104"/>
      <c r="I23" s="105"/>
    </row>
    <row r="24" spans="2:9" ht="18.75" customHeight="1" x14ac:dyDescent="0.3">
      <c r="B24" s="106"/>
      <c r="C24" s="107"/>
      <c r="D24" s="107"/>
      <c r="E24" s="107"/>
      <c r="F24" s="107"/>
      <c r="G24" s="107"/>
      <c r="H24" s="107"/>
      <c r="I24" s="108"/>
    </row>
    <row r="25" spans="2:9" ht="18.75" customHeight="1" thickBot="1" x14ac:dyDescent="0.35">
      <c r="B25" s="18"/>
      <c r="C25" s="18"/>
      <c r="D25" s="18"/>
      <c r="E25" s="18"/>
      <c r="F25" s="18"/>
    </row>
    <row r="26" spans="2:9" ht="18.75" customHeight="1" thickBot="1" x14ac:dyDescent="0.35">
      <c r="B26" s="110" t="s">
        <v>33</v>
      </c>
      <c r="C26" s="111"/>
      <c r="D26" s="111"/>
      <c r="E26" s="111"/>
      <c r="F26" s="111"/>
      <c r="G26" s="111"/>
      <c r="H26" s="111"/>
      <c r="I26" s="112"/>
    </row>
    <row r="27" spans="2:9" x14ac:dyDescent="0.3">
      <c r="B27" s="7"/>
      <c r="C27" s="7"/>
      <c r="D27" s="7"/>
      <c r="E27" s="7"/>
      <c r="F27" s="7"/>
    </row>
    <row r="28" spans="2:9" ht="15" customHeight="1" x14ac:dyDescent="0.3">
      <c r="C28" s="23" t="s">
        <v>19</v>
      </c>
      <c r="D28" s="115" t="s">
        <v>102</v>
      </c>
      <c r="E28" s="115"/>
      <c r="F28" s="115"/>
    </row>
    <row r="29" spans="2:9" ht="15" customHeight="1" x14ac:dyDescent="0.3">
      <c r="C29" s="24" t="s">
        <v>20</v>
      </c>
      <c r="D29" s="115"/>
      <c r="E29" s="115"/>
      <c r="F29" s="115"/>
    </row>
    <row r="30" spans="2:9" ht="15" customHeight="1" x14ac:dyDescent="0.3">
      <c r="C30" s="25" t="s">
        <v>14</v>
      </c>
      <c r="D30" s="114">
        <v>2021</v>
      </c>
      <c r="E30" s="114"/>
      <c r="F30" s="114"/>
    </row>
    <row r="31" spans="2:9" ht="15" customHeight="1" x14ac:dyDescent="0.3">
      <c r="C31" s="24" t="s">
        <v>21</v>
      </c>
      <c r="D31" s="113" t="s">
        <v>105</v>
      </c>
      <c r="E31" s="113"/>
      <c r="F31" s="113"/>
    </row>
    <row r="32" spans="2:9" ht="15" customHeight="1" x14ac:dyDescent="0.3">
      <c r="C32" s="24" t="s">
        <v>22</v>
      </c>
      <c r="D32" s="113" t="s">
        <v>103</v>
      </c>
      <c r="E32" s="113"/>
      <c r="F32" s="113"/>
    </row>
    <row r="33" spans="3:7" ht="15" customHeight="1" x14ac:dyDescent="0.3">
      <c r="C33" s="37" t="s">
        <v>57</v>
      </c>
      <c r="D33" s="109">
        <v>0.02</v>
      </c>
      <c r="E33" s="109"/>
      <c r="F33" s="109"/>
      <c r="G33" t="s">
        <v>59</v>
      </c>
    </row>
    <row r="34" spans="3:7" ht="15" customHeight="1" x14ac:dyDescent="0.3"/>
    <row r="35" spans="3:7" ht="15" customHeight="1" x14ac:dyDescent="0.3"/>
    <row r="36" spans="3:7" ht="15" customHeight="1" x14ac:dyDescent="0.3"/>
    <row r="37" spans="3:7" ht="15" customHeight="1" x14ac:dyDescent="0.3"/>
    <row r="38" spans="3:7" ht="15" customHeight="1" x14ac:dyDescent="0.3"/>
    <row r="39" spans="3:7" ht="15" customHeight="1" x14ac:dyDescent="0.3"/>
    <row r="40" spans="3:7" ht="15" customHeight="1" x14ac:dyDescent="0.3"/>
    <row r="41" spans="3:7" ht="15" customHeight="1" x14ac:dyDescent="0.3"/>
    <row r="42" spans="3:7" ht="15" customHeight="1" x14ac:dyDescent="0.3"/>
    <row r="43" spans="3:7" ht="15" customHeight="1" x14ac:dyDescent="0.3"/>
    <row r="44" spans="3:7" ht="15" customHeight="1" x14ac:dyDescent="0.3"/>
    <row r="45" spans="3:7" ht="15" customHeight="1" x14ac:dyDescent="0.3"/>
    <row r="46" spans="3:7" ht="15" customHeight="1" x14ac:dyDescent="0.3"/>
    <row r="47" spans="3:7" ht="15" customHeight="1" x14ac:dyDescent="0.3"/>
    <row r="48" spans="3:7" ht="15" customHeight="1" x14ac:dyDescent="0.3"/>
    <row r="49" ht="15" customHeight="1" x14ac:dyDescent="0.3"/>
    <row r="50" ht="15.75" customHeight="1" x14ac:dyDescent="0.3"/>
    <row r="51" ht="15" customHeight="1" x14ac:dyDescent="0.3"/>
    <row r="52" ht="15" customHeight="1" x14ac:dyDescent="0.3"/>
    <row r="53" ht="15" customHeight="1" x14ac:dyDescent="0.3"/>
    <row r="54" ht="15" customHeight="1" x14ac:dyDescent="0.3"/>
    <row r="55" ht="15.7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75" customHeight="1" x14ac:dyDescent="0.3"/>
  </sheetData>
  <mergeCells count="8">
    <mergeCell ref="B2:I24"/>
    <mergeCell ref="D33:F33"/>
    <mergeCell ref="B26:I26"/>
    <mergeCell ref="D32:F32"/>
    <mergeCell ref="D31:F31"/>
    <mergeCell ref="D30:F30"/>
    <mergeCell ref="D29:F29"/>
    <mergeCell ref="D28:F28"/>
  </mergeCells>
  <printOptions horizontalCentered="1"/>
  <pageMargins left="0.16" right="0.35" top="0.16" bottom="0.17" header="0.3" footer="0.21"/>
  <pageSetup scale="69" orientation="portrait" r:id="rId1"/>
  <drawing r:id="rId2"/>
  <legacyDrawing r:id="rId3"/>
  <oleObjects>
    <mc:AlternateContent xmlns:mc="http://schemas.openxmlformats.org/markup-compatibility/2006">
      <mc:Choice Requires="x14">
        <oleObject progId="Word.Document.8" shapeId="11265" r:id="rId4">
          <objectPr defaultSize="0" autoPict="0" r:id="rId5">
            <anchor moveWithCells="1" sizeWithCells="1">
              <from>
                <xdr:col>1</xdr:col>
                <xdr:colOff>0</xdr:colOff>
                <xdr:row>33</xdr:row>
                <xdr:rowOff>114300</xdr:rowOff>
              </from>
              <to>
                <xdr:col>8</xdr:col>
                <xdr:colOff>434340</xdr:colOff>
                <xdr:row>95</xdr:row>
                <xdr:rowOff>99060</xdr:rowOff>
              </to>
            </anchor>
          </objectPr>
        </oleObject>
      </mc:Choice>
      <mc:Fallback>
        <oleObject progId="Word.Document.8" shapeId="1126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fitToPage="1"/>
  </sheetPr>
  <dimension ref="A1"/>
  <sheetViews>
    <sheetView showGridLines="0" showRowColHeaders="0" zoomScaleNormal="100" workbookViewId="0">
      <selection activeCell="K36" sqref="K36"/>
    </sheetView>
  </sheetViews>
  <sheetFormatPr defaultRowHeight="14.4" x14ac:dyDescent="0.3"/>
  <cols>
    <col min="1" max="1" width="1.88671875" customWidth="1"/>
  </cols>
  <sheetData/>
  <pageMargins left="0.37" right="0.21" top="0.35" bottom="0.5" header="0.3" footer="0.3"/>
  <pageSetup scale="72" fitToHeight="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A1"/>
  <sheetViews>
    <sheetView showGridLines="0" showRowColHeaders="0" zoomScale="85" zoomScaleNormal="85" workbookViewId="0">
      <selection activeCell="Z42" sqref="Z42"/>
    </sheetView>
  </sheetViews>
  <sheetFormatPr defaultRowHeight="14.4" x14ac:dyDescent="0.3"/>
  <cols>
    <col min="1" max="1" width="1.88671875" customWidth="1"/>
  </cols>
  <sheetData/>
  <pageMargins left="0.37" right="0.21" top="0.35" bottom="0.5" header="0.3" footer="0.3"/>
  <pageSetup scale="72" fitToHeight="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pageSetUpPr fitToPage="1"/>
  </sheetPr>
  <dimension ref="A1"/>
  <sheetViews>
    <sheetView showGridLines="0" showRowColHeaders="0" topLeftCell="A16" zoomScaleNormal="100" workbookViewId="0">
      <selection activeCell="U8" sqref="U8"/>
    </sheetView>
  </sheetViews>
  <sheetFormatPr defaultRowHeight="14.4" x14ac:dyDescent="0.3"/>
  <cols>
    <col min="1" max="1" width="1.88671875" customWidth="1"/>
  </cols>
  <sheetData/>
  <sheetProtection sheet="1" objects="1" scenarios="1"/>
  <pageMargins left="0.37" right="0.21" top="0.35" bottom="0.5" header="0.3" footer="0.3"/>
  <pageSetup scale="72" fitToHeight="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39997558519241921"/>
  </sheetPr>
  <dimension ref="A1:Q53"/>
  <sheetViews>
    <sheetView workbookViewId="0">
      <selection activeCell="L17" sqref="L17"/>
    </sheetView>
  </sheetViews>
  <sheetFormatPr defaultRowHeight="14.4" x14ac:dyDescent="0.3"/>
  <cols>
    <col min="1" max="1" width="28" customWidth="1"/>
    <col min="2" max="2" width="21.109375" customWidth="1"/>
    <col min="6" max="7" width="13.5546875" customWidth="1"/>
    <col min="15" max="15" width="7.88671875" bestFit="1" customWidth="1"/>
  </cols>
  <sheetData>
    <row r="1" spans="1:17" x14ac:dyDescent="0.3">
      <c r="F1" s="29" t="s">
        <v>41</v>
      </c>
      <c r="N1" t="s">
        <v>66</v>
      </c>
      <c r="Q1" t="s">
        <v>77</v>
      </c>
    </row>
    <row r="2" spans="1:17" x14ac:dyDescent="0.3">
      <c r="A2" t="s">
        <v>2</v>
      </c>
      <c r="B2" t="s">
        <v>12</v>
      </c>
      <c r="F2" t="s">
        <v>40</v>
      </c>
      <c r="G2" s="30">
        <f>INSTRUCTIONS!D33</f>
        <v>0.02</v>
      </c>
      <c r="H2" t="s">
        <v>58</v>
      </c>
      <c r="N2" t="s">
        <v>0</v>
      </c>
      <c r="Q2" t="s">
        <v>78</v>
      </c>
    </row>
    <row r="3" spans="1:17" x14ac:dyDescent="0.3">
      <c r="A3" s="39" t="s">
        <v>62</v>
      </c>
      <c r="B3">
        <v>0</v>
      </c>
      <c r="F3" t="s">
        <v>15</v>
      </c>
      <c r="N3">
        <f>'1. ASSETS'!B3</f>
        <v>0</v>
      </c>
      <c r="O3">
        <f>IF(N3&lt;&gt;"",SUMIF('2. Existing OperatingMaint'!$B$3:$B$45,N3,'2. Existing OperatingMaint'!$G$3:$G$45),0)</f>
        <v>0</v>
      </c>
    </row>
    <row r="4" spans="1:17" x14ac:dyDescent="0.3">
      <c r="A4" t="s">
        <v>3</v>
      </c>
      <c r="B4">
        <v>52</v>
      </c>
      <c r="F4">
        <v>1</v>
      </c>
      <c r="G4">
        <v>1</v>
      </c>
      <c r="N4">
        <f>'1. ASSETS'!B4</f>
        <v>0</v>
      </c>
      <c r="O4">
        <f>IF(N4&lt;&gt;"",SUMIF('2. Existing OperatingMaint'!$B$3:$B$45,N4,'2. Existing OperatingMaint'!$G$3:$G$45),0)</f>
        <v>0</v>
      </c>
    </row>
    <row r="5" spans="1:17" x14ac:dyDescent="0.3">
      <c r="A5" t="s">
        <v>37</v>
      </c>
      <c r="B5">
        <v>26</v>
      </c>
      <c r="F5">
        <v>2</v>
      </c>
      <c r="G5">
        <f>(1+$G$2)^F4</f>
        <v>1.02</v>
      </c>
      <c r="N5">
        <f>'1. ASSETS'!B5</f>
        <v>0</v>
      </c>
      <c r="O5">
        <f>IF(N5&lt;&gt;"",SUMIF('2. Existing OperatingMaint'!$B$3:$B$45,N5,'2. Existing OperatingMaint'!$G$3:$G$45),0)</f>
        <v>0</v>
      </c>
    </row>
    <row r="6" spans="1:17" x14ac:dyDescent="0.3">
      <c r="A6" t="s">
        <v>4</v>
      </c>
      <c r="B6">
        <v>12</v>
      </c>
      <c r="F6">
        <v>3</v>
      </c>
      <c r="G6">
        <f t="shared" ref="G6:G28" si="0">(1+$G$2)^F5</f>
        <v>1.0404</v>
      </c>
      <c r="N6">
        <f>'1. ASSETS'!B6</f>
        <v>0</v>
      </c>
      <c r="O6">
        <f>IF(N6&lt;&gt;"",SUMIF('2. Existing OperatingMaint'!$B$3:$B$45,N6,'2. Existing OperatingMaint'!$G$3:$G$45),0)</f>
        <v>0</v>
      </c>
    </row>
    <row r="7" spans="1:17" x14ac:dyDescent="0.3">
      <c r="A7" t="s">
        <v>75</v>
      </c>
      <c r="B7">
        <v>4</v>
      </c>
      <c r="F7">
        <v>4</v>
      </c>
      <c r="G7">
        <f t="shared" si="0"/>
        <v>1.0612079999999999</v>
      </c>
      <c r="N7">
        <f>'1. ASSETS'!B7</f>
        <v>0</v>
      </c>
      <c r="O7">
        <f>IF(N7&lt;&gt;"",SUMIF('2. Existing OperatingMaint'!$B$3:$B$45,N7,'2. Existing OperatingMaint'!$G$3:$G$45),0)</f>
        <v>0</v>
      </c>
    </row>
    <row r="8" spans="1:17" x14ac:dyDescent="0.3">
      <c r="A8" t="s">
        <v>6</v>
      </c>
      <c r="B8">
        <v>2</v>
      </c>
      <c r="F8">
        <v>5</v>
      </c>
      <c r="G8">
        <f t="shared" si="0"/>
        <v>1.08243216</v>
      </c>
      <c r="N8">
        <f>'1. ASSETS'!B8</f>
        <v>0</v>
      </c>
      <c r="O8">
        <f>IF(N8&lt;&gt;"",SUMIF('2. Existing OperatingMaint'!$B$3:$B$45,N8,'2. Existing OperatingMaint'!$G$3:$G$45),0)</f>
        <v>0</v>
      </c>
    </row>
    <row r="9" spans="1:17" x14ac:dyDescent="0.3">
      <c r="A9" t="s">
        <v>5</v>
      </c>
      <c r="B9">
        <v>1</v>
      </c>
      <c r="F9">
        <v>6</v>
      </c>
      <c r="G9">
        <f t="shared" si="0"/>
        <v>1.1040808032</v>
      </c>
      <c r="N9">
        <f>'1. ASSETS'!B9</f>
        <v>0</v>
      </c>
      <c r="O9">
        <f>IF(N9&lt;&gt;"",SUMIF('2. Existing OperatingMaint'!$B$3:$B$45,N9,'2. Existing OperatingMaint'!$G$3:$G$45),0)</f>
        <v>0</v>
      </c>
    </row>
    <row r="10" spans="1:17" x14ac:dyDescent="0.3">
      <c r="A10" t="s">
        <v>7</v>
      </c>
      <c r="B10">
        <v>0.5</v>
      </c>
      <c r="F10">
        <v>7</v>
      </c>
      <c r="G10">
        <f t="shared" si="0"/>
        <v>1.1261624192640001</v>
      </c>
      <c r="N10">
        <f>'1. ASSETS'!B10</f>
        <v>0</v>
      </c>
      <c r="O10">
        <f>IF(N10&lt;&gt;"",SUMIF('2. Existing OperatingMaint'!$B$3:$B$45,N10,'2. Existing OperatingMaint'!$G$3:$G$45),0)</f>
        <v>0</v>
      </c>
    </row>
    <row r="11" spans="1:17" x14ac:dyDescent="0.3">
      <c r="A11" t="s">
        <v>8</v>
      </c>
      <c r="B11">
        <v>0.2</v>
      </c>
      <c r="F11">
        <v>8</v>
      </c>
      <c r="G11">
        <f t="shared" si="0"/>
        <v>1.1486856676492798</v>
      </c>
      <c r="N11">
        <f>'1. ASSETS'!B11</f>
        <v>0</v>
      </c>
      <c r="O11">
        <f>IF(N11&lt;&gt;"",SUMIF('2. Existing OperatingMaint'!$B$3:$B$45,N11,'2. Existing OperatingMaint'!$G$3:$G$45),0)</f>
        <v>0</v>
      </c>
    </row>
    <row r="12" spans="1:17" x14ac:dyDescent="0.3">
      <c r="A12" t="s">
        <v>9</v>
      </c>
      <c r="B12">
        <v>0.1</v>
      </c>
      <c r="F12">
        <v>9</v>
      </c>
      <c r="G12">
        <f t="shared" si="0"/>
        <v>1.1716593810022655</v>
      </c>
      <c r="N12">
        <f>'1. ASSETS'!B12</f>
        <v>0</v>
      </c>
      <c r="O12">
        <f>IF(N12&lt;&gt;"",SUMIF('2. Existing OperatingMaint'!$B$3:$B$45,N12,'2. Existing OperatingMaint'!$G$3:$G$45),0)</f>
        <v>0</v>
      </c>
    </row>
    <row r="13" spans="1:17" x14ac:dyDescent="0.3">
      <c r="F13">
        <v>10</v>
      </c>
      <c r="G13">
        <f t="shared" si="0"/>
        <v>1.1950925686223108</v>
      </c>
      <c r="N13">
        <f>'1. ASSETS'!B13</f>
        <v>0</v>
      </c>
      <c r="O13">
        <f>IF(N13&lt;&gt;"",SUMIF('2. Existing OperatingMaint'!$B$3:$B$45,N13,'2. Existing OperatingMaint'!$G$3:$G$45),0)</f>
        <v>0</v>
      </c>
    </row>
    <row r="14" spans="1:17" x14ac:dyDescent="0.3">
      <c r="F14">
        <v>11</v>
      </c>
      <c r="G14">
        <f t="shared" si="0"/>
        <v>1.2189944199947571</v>
      </c>
      <c r="N14">
        <f>'1. ASSETS'!B14</f>
        <v>0</v>
      </c>
      <c r="O14">
        <f>IF(N14&lt;&gt;"",SUMIF('2. Existing OperatingMaint'!$B$3:$B$45,N14,'2. Existing OperatingMaint'!$G$3:$G$45),0)</f>
        <v>0</v>
      </c>
    </row>
    <row r="15" spans="1:17" x14ac:dyDescent="0.3">
      <c r="F15">
        <v>12</v>
      </c>
      <c r="G15">
        <f t="shared" si="0"/>
        <v>1.243374308394652</v>
      </c>
      <c r="N15">
        <f>'1. ASSETS'!B15</f>
        <v>0</v>
      </c>
      <c r="O15">
        <f>IF(N15&lt;&gt;"",SUMIF('2. Existing OperatingMaint'!$B$3:$B$45,N15,'2. Existing OperatingMaint'!$G$3:$G$45),0)</f>
        <v>0</v>
      </c>
    </row>
    <row r="16" spans="1:17" x14ac:dyDescent="0.3">
      <c r="F16">
        <v>13</v>
      </c>
      <c r="G16">
        <f t="shared" si="0"/>
        <v>1.2682417945625453</v>
      </c>
      <c r="N16">
        <f>'1. ASSETS'!B16</f>
        <v>0</v>
      </c>
      <c r="O16">
        <f>IF(N16&lt;&gt;"",SUMIF('2. Existing OperatingMaint'!$B$3:$B$45,N16,'2. Existing OperatingMaint'!$G$3:$G$45),0)</f>
        <v>0</v>
      </c>
    </row>
    <row r="17" spans="6:15" x14ac:dyDescent="0.3">
      <c r="F17">
        <v>14</v>
      </c>
      <c r="G17">
        <f t="shared" si="0"/>
        <v>1.2936066304537961</v>
      </c>
      <c r="N17">
        <f>'1. ASSETS'!B17</f>
        <v>0</v>
      </c>
      <c r="O17">
        <f>IF(N17&lt;&gt;"",SUMIF('2. Existing OperatingMaint'!$B$3:$B$45,N17,'2. Existing OperatingMaint'!$G$3:$G$45),0)</f>
        <v>0</v>
      </c>
    </row>
    <row r="18" spans="6:15" x14ac:dyDescent="0.3">
      <c r="F18">
        <v>15</v>
      </c>
      <c r="G18">
        <f t="shared" si="0"/>
        <v>1.3194787630628722</v>
      </c>
      <c r="N18">
        <f>'1. ASSETS'!B18</f>
        <v>0</v>
      </c>
      <c r="O18">
        <f>IF(N18&lt;&gt;"",SUMIF('2. Existing OperatingMaint'!$B$3:$B$45,N18,'2. Existing OperatingMaint'!$G$3:$G$45),0)</f>
        <v>0</v>
      </c>
    </row>
    <row r="19" spans="6:15" x14ac:dyDescent="0.3">
      <c r="F19">
        <v>16</v>
      </c>
      <c r="G19">
        <f t="shared" si="0"/>
        <v>1.3458683383241292</v>
      </c>
      <c r="N19">
        <f>'1. ASSETS'!B19</f>
        <v>0</v>
      </c>
      <c r="O19">
        <f>IF(N19&lt;&gt;"",SUMIF('2. Existing OperatingMaint'!$B$3:$B$45,N19,'2. Existing OperatingMaint'!$G$3:$G$45),0)</f>
        <v>0</v>
      </c>
    </row>
    <row r="20" spans="6:15" x14ac:dyDescent="0.3">
      <c r="F20">
        <v>17</v>
      </c>
      <c r="G20">
        <f t="shared" si="0"/>
        <v>1.372785705090612</v>
      </c>
      <c r="N20">
        <f>'1. ASSETS'!B20</f>
        <v>0</v>
      </c>
      <c r="O20">
        <f>IF(N20&lt;&gt;"",SUMIF('2. Existing OperatingMaint'!$B$3:$B$45,N20,'2. Existing OperatingMaint'!$G$3:$G$45),0)</f>
        <v>0</v>
      </c>
    </row>
    <row r="21" spans="6:15" x14ac:dyDescent="0.3">
      <c r="F21">
        <v>18</v>
      </c>
      <c r="G21">
        <f t="shared" si="0"/>
        <v>1.4002414191924244</v>
      </c>
      <c r="N21">
        <f>'1. ASSETS'!B21</f>
        <v>0</v>
      </c>
      <c r="O21">
        <f>IF(N21&lt;&gt;"",SUMIF('2. Existing OperatingMaint'!$B$3:$B$45,N21,'2. Existing OperatingMaint'!$G$3:$G$45),0)</f>
        <v>0</v>
      </c>
    </row>
    <row r="22" spans="6:15" x14ac:dyDescent="0.3">
      <c r="F22">
        <v>19</v>
      </c>
      <c r="G22">
        <f t="shared" si="0"/>
        <v>1.4282462475762727</v>
      </c>
      <c r="I22">
        <f>7000*(1.02^20)</f>
        <v>10401.631771848479</v>
      </c>
      <c r="N22">
        <f>'1. ASSETS'!B22</f>
        <v>0</v>
      </c>
      <c r="O22">
        <f>IF(N22&lt;&gt;"",SUMIF('2. Existing OperatingMaint'!$B$3:$B$45,N22,'2. Existing OperatingMaint'!$G$3:$G$45),0)</f>
        <v>0</v>
      </c>
    </row>
    <row r="23" spans="6:15" x14ac:dyDescent="0.3">
      <c r="F23">
        <v>20</v>
      </c>
      <c r="G23">
        <f t="shared" si="0"/>
        <v>1.4568111725277981</v>
      </c>
      <c r="N23">
        <f>'1. ASSETS'!B23</f>
        <v>0</v>
      </c>
      <c r="O23">
        <f>IF(N23&lt;&gt;"",SUMIF('2. Existing OperatingMaint'!$B$3:$B$45,N23,'2. Existing OperatingMaint'!$G$3:$G$45),0)</f>
        <v>0</v>
      </c>
    </row>
    <row r="24" spans="6:15" x14ac:dyDescent="0.3">
      <c r="F24">
        <v>21</v>
      </c>
      <c r="G24">
        <f t="shared" si="0"/>
        <v>1.4859473959783542</v>
      </c>
      <c r="N24">
        <f>'1. ASSETS'!B24</f>
        <v>0</v>
      </c>
      <c r="O24">
        <f>IF(N24&lt;&gt;"",SUMIF('2. Existing OperatingMaint'!$B$3:$B$45,N24,'2. Existing OperatingMaint'!$G$3:$G$45),0)</f>
        <v>0</v>
      </c>
    </row>
    <row r="25" spans="6:15" x14ac:dyDescent="0.3">
      <c r="F25">
        <v>22</v>
      </c>
      <c r="G25">
        <f t="shared" si="0"/>
        <v>1.5156663438979212</v>
      </c>
      <c r="N25">
        <f>'1. ASSETS'!B25</f>
        <v>0</v>
      </c>
      <c r="O25">
        <f>IF(N25&lt;&gt;"",SUMIF('2. Existing OperatingMaint'!$B$3:$B$45,N25,'2. Existing OperatingMaint'!$G$3:$G$45),0)</f>
        <v>0</v>
      </c>
    </row>
    <row r="26" spans="6:15" x14ac:dyDescent="0.3">
      <c r="F26">
        <v>23</v>
      </c>
      <c r="G26">
        <f t="shared" si="0"/>
        <v>1.5459796707758797</v>
      </c>
      <c r="N26">
        <f>'1. ASSETS'!B26</f>
        <v>0</v>
      </c>
      <c r="O26">
        <f>IF(N26&lt;&gt;"",SUMIF('2. Existing OperatingMaint'!$B$3:$B$45,N26,'2. Existing OperatingMaint'!$G$3:$G$45),0)</f>
        <v>0</v>
      </c>
    </row>
    <row r="27" spans="6:15" x14ac:dyDescent="0.3">
      <c r="F27">
        <v>24</v>
      </c>
      <c r="G27">
        <f t="shared" si="0"/>
        <v>1.576899264191397</v>
      </c>
      <c r="N27">
        <f>'1. ASSETS'!B27</f>
        <v>0</v>
      </c>
      <c r="O27">
        <f>IF(N27&lt;&gt;"",SUMIF('2. Existing OperatingMaint'!$B$3:$B$45,N27,'2. Existing OperatingMaint'!$G$3:$G$45),0)</f>
        <v>0</v>
      </c>
    </row>
    <row r="28" spans="6:15" x14ac:dyDescent="0.3">
      <c r="F28">
        <v>25</v>
      </c>
      <c r="G28">
        <f t="shared" si="0"/>
        <v>1.608437249475225</v>
      </c>
      <c r="N28" t="str">
        <f>'1. ASSETS'!B28</f>
        <v xml:space="preserve">End of formatted rows. To insert more, highlight a few empty rows above, right click and select "Insert". On the menu that appears next, select "shift cells down". The sheet must be unprotected before this is attempted. See INSTRUCTIONS sheet for more info. </v>
      </c>
      <c r="O28" t="e">
        <f>IF(N28&lt;&gt;"",SUMIF('2. Existing OperatingMaint'!$B$3:$B$45,N28,'2. Existing OperatingMaint'!$G$3:$G$45),0)</f>
        <v>#VALUE!</v>
      </c>
    </row>
    <row r="29" spans="6:15" x14ac:dyDescent="0.3">
      <c r="N29">
        <f>'1. ASSETS'!B29</f>
        <v>0</v>
      </c>
      <c r="O29">
        <f>IF(N29&lt;&gt;"",SUMIF('2. Existing OperatingMaint'!$B$3:$B$45,N29,'2. Existing OperatingMaint'!$G$3:$G$45),0)</f>
        <v>0</v>
      </c>
    </row>
    <row r="30" spans="6:15" x14ac:dyDescent="0.3">
      <c r="N30">
        <f>'1. ASSETS'!B30</f>
        <v>0</v>
      </c>
      <c r="O30">
        <f>IF(N30&lt;&gt;"",SUMIF('2. Existing OperatingMaint'!$B$3:$B$45,N30,'2. Existing OperatingMaint'!$G$3:$G$45),0)</f>
        <v>0</v>
      </c>
    </row>
    <row r="31" spans="6:15" x14ac:dyDescent="0.3">
      <c r="N31">
        <f>'1. ASSETS'!B31</f>
        <v>0</v>
      </c>
      <c r="O31">
        <f>IF(N31&lt;&gt;"",SUMIF('2. Existing OperatingMaint'!$B$3:$B$45,N31,'2. Existing OperatingMaint'!$G$3:$G$45),0)</f>
        <v>0</v>
      </c>
    </row>
    <row r="32" spans="6:15" x14ac:dyDescent="0.3">
      <c r="N32">
        <f>'1. ASSETS'!B32</f>
        <v>0</v>
      </c>
      <c r="O32">
        <f>IF(N32&lt;&gt;"",SUMIF('2. Existing OperatingMaint'!$B$3:$B$45,N32,'2. Existing OperatingMaint'!$G$3:$G$45),0)</f>
        <v>0</v>
      </c>
    </row>
    <row r="33" spans="14:15" x14ac:dyDescent="0.3">
      <c r="N33">
        <f>'1. ASSETS'!B33</f>
        <v>0</v>
      </c>
      <c r="O33">
        <f>IF(N33&lt;&gt;"",SUMIF('2. Existing OperatingMaint'!$B$3:$B$45,N33,'2. Existing OperatingMaint'!$G$3:$G$45),0)</f>
        <v>0</v>
      </c>
    </row>
    <row r="34" spans="14:15" x14ac:dyDescent="0.3">
      <c r="N34">
        <f>'1. ASSETS'!B34</f>
        <v>0</v>
      </c>
      <c r="O34">
        <f>IF(N34&lt;&gt;"",SUMIF('2. Existing OperatingMaint'!$B$3:$B$45,N34,'2. Existing OperatingMaint'!$G$3:$G$45),0)</f>
        <v>0</v>
      </c>
    </row>
    <row r="35" spans="14:15" x14ac:dyDescent="0.3">
      <c r="N35">
        <f>'1. ASSETS'!B35</f>
        <v>0</v>
      </c>
      <c r="O35">
        <f>IF(N35&lt;&gt;"",SUMIF('2. Existing OperatingMaint'!$B$3:$B$45,N35,'2. Existing OperatingMaint'!$G$3:$G$45),0)</f>
        <v>0</v>
      </c>
    </row>
    <row r="36" spans="14:15" x14ac:dyDescent="0.3">
      <c r="N36">
        <f>'1. ASSETS'!B36</f>
        <v>0</v>
      </c>
      <c r="O36">
        <f>IF(N36&lt;&gt;"",SUMIF('2. Existing OperatingMaint'!$B$3:$B$45,N36,'2. Existing OperatingMaint'!$G$3:$G$45),0)</f>
        <v>0</v>
      </c>
    </row>
    <row r="37" spans="14:15" x14ac:dyDescent="0.3">
      <c r="N37">
        <f>'1. ASSETS'!B37</f>
        <v>0</v>
      </c>
      <c r="O37">
        <f>IF(N37&lt;&gt;"",SUMIF('2. Existing OperatingMaint'!$B$3:$B$45,N37,'2. Existing OperatingMaint'!$G$3:$G$45),0)</f>
        <v>0</v>
      </c>
    </row>
    <row r="38" spans="14:15" x14ac:dyDescent="0.3">
      <c r="N38">
        <f>'1. ASSETS'!B38</f>
        <v>0</v>
      </c>
      <c r="O38">
        <f>IF(N38&lt;&gt;"",SUMIF('2. Existing OperatingMaint'!$B$3:$B$45,N38,'2. Existing OperatingMaint'!$G$3:$G$45),0)</f>
        <v>0</v>
      </c>
    </row>
    <row r="39" spans="14:15" x14ac:dyDescent="0.3">
      <c r="N39">
        <f>'1. ASSETS'!B39</f>
        <v>0</v>
      </c>
      <c r="O39">
        <f>IF(N39&lt;&gt;"",SUMIF('2. Existing OperatingMaint'!$B$3:$B$45,N39,'2. Existing OperatingMaint'!$G$3:$G$45),0)</f>
        <v>0</v>
      </c>
    </row>
    <row r="40" spans="14:15" x14ac:dyDescent="0.3">
      <c r="N40">
        <f>'1. ASSETS'!B40</f>
        <v>0</v>
      </c>
      <c r="O40">
        <f>IF(N40&lt;&gt;"",SUMIF('2. Existing OperatingMaint'!$B$3:$B$45,N40,'2. Existing OperatingMaint'!$G$3:$G$45),0)</f>
        <v>0</v>
      </c>
    </row>
    <row r="41" spans="14:15" x14ac:dyDescent="0.3">
      <c r="N41">
        <f>'1. ASSETS'!B41</f>
        <v>0</v>
      </c>
      <c r="O41">
        <f>IF(N41&lt;&gt;"",SUMIF('2. Existing OperatingMaint'!$B$3:$B$45,N41,'2. Existing OperatingMaint'!$G$3:$G$45),0)</f>
        <v>0</v>
      </c>
    </row>
    <row r="42" spans="14:15" x14ac:dyDescent="0.3">
      <c r="N42">
        <f>'1. ASSETS'!B42</f>
        <v>0</v>
      </c>
      <c r="O42">
        <f>IF(N42&lt;&gt;"",SUMIF('2. Existing OperatingMaint'!$B$3:$B$45,N42,'2. Existing OperatingMaint'!$G$3:$G$45),0)</f>
        <v>0</v>
      </c>
    </row>
    <row r="43" spans="14:15" x14ac:dyDescent="0.3">
      <c r="N43">
        <f>'1. ASSETS'!B43</f>
        <v>0</v>
      </c>
      <c r="O43">
        <f>IF(N43&lt;&gt;"",SUMIF('2. Existing OperatingMaint'!$B$3:$B$45,N43,'2. Existing OperatingMaint'!$G$3:$G$45),0)</f>
        <v>0</v>
      </c>
    </row>
    <row r="44" spans="14:15" x14ac:dyDescent="0.3">
      <c r="N44">
        <f>'1. ASSETS'!B44</f>
        <v>0</v>
      </c>
      <c r="O44">
        <f>IF(N44&lt;&gt;"",SUMIF('2. Existing OperatingMaint'!$B$3:$B$45,N44,'2. Existing OperatingMaint'!$G$3:$G$45),0)</f>
        <v>0</v>
      </c>
    </row>
    <row r="45" spans="14:15" x14ac:dyDescent="0.3">
      <c r="N45">
        <f>'1. ASSETS'!B45</f>
        <v>0</v>
      </c>
      <c r="O45">
        <f>IF(N45&lt;&gt;"",SUMIF('2. Existing OperatingMaint'!$B$3:$B$45,N45,'2. Existing OperatingMaint'!$G$3:$G$45),0)</f>
        <v>0</v>
      </c>
    </row>
    <row r="46" spans="14:15" x14ac:dyDescent="0.3">
      <c r="N46">
        <f>'1. ASSETS'!B46</f>
        <v>0</v>
      </c>
      <c r="O46">
        <f>IF(N46&lt;&gt;"",SUMIF('2. Existing OperatingMaint'!$B$3:$B$45,N46,'2. Existing OperatingMaint'!$G$3:$G$45),0)</f>
        <v>0</v>
      </c>
    </row>
    <row r="47" spans="14:15" x14ac:dyDescent="0.3">
      <c r="N47">
        <f>'1. ASSETS'!B47</f>
        <v>0</v>
      </c>
      <c r="O47">
        <f>IF(N47&lt;&gt;"",SUMIF('2. Existing OperatingMaint'!$B$3:$B$45,N47,'2. Existing OperatingMaint'!$G$3:$G$45),0)</f>
        <v>0</v>
      </c>
    </row>
    <row r="48" spans="14:15" x14ac:dyDescent="0.3">
      <c r="N48">
        <f>'1. ASSETS'!B48</f>
        <v>0</v>
      </c>
      <c r="O48">
        <f>IF(N48&lt;&gt;"",SUMIF('2. Existing OperatingMaint'!$B$3:$B$45,N48,'2. Existing OperatingMaint'!$G$3:$G$45),0)</f>
        <v>0</v>
      </c>
    </row>
    <row r="49" spans="14:15" x14ac:dyDescent="0.3">
      <c r="N49">
        <f>'1. ASSETS'!B49</f>
        <v>0</v>
      </c>
      <c r="O49">
        <f>IF(N49&lt;&gt;"",SUMIF('2. Existing OperatingMaint'!$B$3:$B$45,N49,'2. Existing OperatingMaint'!$G$3:$G$45),0)</f>
        <v>0</v>
      </c>
    </row>
    <row r="50" spans="14:15" x14ac:dyDescent="0.3">
      <c r="N50">
        <f>'1. ASSETS'!B50</f>
        <v>0</v>
      </c>
      <c r="O50">
        <f>IF(N50&lt;&gt;"",SUMIF('2. Existing OperatingMaint'!$B$3:$B$45,N50,'2. Existing OperatingMaint'!$G$3:$G$45),0)</f>
        <v>0</v>
      </c>
    </row>
    <row r="51" spans="14:15" x14ac:dyDescent="0.3">
      <c r="N51">
        <f>'1. ASSETS'!B51</f>
        <v>0</v>
      </c>
      <c r="O51">
        <f>IF(N51&lt;&gt;"",SUMIF('2. Existing OperatingMaint'!$B$3:$B$45,N51,'2. Existing OperatingMaint'!$G$3:$G$45),0)</f>
        <v>0</v>
      </c>
    </row>
    <row r="52" spans="14:15" x14ac:dyDescent="0.3">
      <c r="N52">
        <f>'1. ASSETS'!B52</f>
        <v>0</v>
      </c>
      <c r="O52">
        <f>IF(N52&lt;&gt;"",SUMIF('2. Existing OperatingMaint'!$B$3:$B$45,N52,'2. Existing OperatingMaint'!$G$3:$G$45),0)</f>
        <v>0</v>
      </c>
    </row>
    <row r="53" spans="14:15" x14ac:dyDescent="0.3">
      <c r="N53">
        <f>'1. ASSETS'!B53</f>
        <v>0</v>
      </c>
      <c r="O53">
        <f>IF(N53&lt;&gt;"",SUMIF('2. Existing OperatingMaint'!$B$3:$B$45,N53,'2. Existing OperatingMaint'!$G$3:$G$45),0)</f>
        <v>0</v>
      </c>
    </row>
  </sheetData>
  <sheetProtection sheet="1" objects="1" scenarios="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7" tint="0.39997558519241921"/>
    <pageSetUpPr fitToPage="1"/>
  </sheetPr>
  <dimension ref="A1:F28"/>
  <sheetViews>
    <sheetView showGridLines="0" zoomScale="115" zoomScaleNormal="115" workbookViewId="0">
      <selection activeCell="E6" sqref="E6"/>
    </sheetView>
  </sheetViews>
  <sheetFormatPr defaultColWidth="9.109375" defaultRowHeight="14.4" x14ac:dyDescent="0.3"/>
  <cols>
    <col min="1" max="1" width="4.33203125" style="8" customWidth="1"/>
    <col min="2" max="2" width="14.33203125" style="8" customWidth="1"/>
    <col min="3" max="3" width="26.33203125" style="8" customWidth="1"/>
    <col min="4" max="6" width="22.33203125" style="8" customWidth="1"/>
    <col min="7" max="16384" width="9.109375" style="8"/>
  </cols>
  <sheetData>
    <row r="1" spans="1:6" ht="69" customHeight="1" x14ac:dyDescent="0.6">
      <c r="A1" s="144" t="s">
        <v>45</v>
      </c>
      <c r="B1" s="144"/>
      <c r="C1" s="144"/>
      <c r="D1" s="144"/>
    </row>
    <row r="2" spans="1:6" ht="50.25" customHeight="1" x14ac:dyDescent="0.3">
      <c r="A2" s="31"/>
      <c r="B2" s="31" t="s">
        <v>15</v>
      </c>
      <c r="C2" s="31" t="s">
        <v>46</v>
      </c>
      <c r="D2" s="31" t="s">
        <v>47</v>
      </c>
      <c r="E2" s="31" t="s">
        <v>48</v>
      </c>
      <c r="F2" s="31" t="s">
        <v>49</v>
      </c>
    </row>
    <row r="3" spans="1:6" x14ac:dyDescent="0.3">
      <c r="A3" s="32">
        <v>1</v>
      </c>
      <c r="B3" s="32">
        <f>INSTRUCTIONS!D30</f>
        <v>2021</v>
      </c>
      <c r="C3" s="33">
        <f>SUMIF('4. O&amp;M for Planned Capital'!$D$3:$D$45,B3,'4. O&amp;M for Planned Capital'!$H$3:$H$45)</f>
        <v>0</v>
      </c>
      <c r="D3" s="33">
        <f>C3*'Dropdown Menus'!G4</f>
        <v>0</v>
      </c>
      <c r="E3" s="33">
        <f ca="1">(SUMIF(DesiredOMYear,B3,DesiredOMCost))</f>
        <v>0</v>
      </c>
      <c r="F3" s="33">
        <f ca="1">E3*'Dropdown Menus'!G4</f>
        <v>0</v>
      </c>
    </row>
    <row r="4" spans="1:6" x14ac:dyDescent="0.3">
      <c r="A4" s="34">
        <v>2</v>
      </c>
      <c r="B4" s="34">
        <f>B3+1</f>
        <v>2022</v>
      </c>
      <c r="C4" s="35">
        <f>C3+SUMIF('4. O&amp;M for Planned Capital'!$D$3:$D$45,B4,'4. O&amp;M for Planned Capital'!$H$3:$H$45)</f>
        <v>0</v>
      </c>
      <c r="D4" s="35">
        <f>C4*'Dropdown Menus'!G5</f>
        <v>0</v>
      </c>
      <c r="E4" s="35">
        <f t="shared" ref="E4:E27" ca="1" si="0">E3+(SUMIF(DesiredOMYear,B4,DesiredOMCost))</f>
        <v>0</v>
      </c>
      <c r="F4" s="35">
        <f ca="1">E4*'Dropdown Menus'!G5</f>
        <v>0</v>
      </c>
    </row>
    <row r="5" spans="1:6" x14ac:dyDescent="0.3">
      <c r="A5" s="32">
        <v>3</v>
      </c>
      <c r="B5" s="32">
        <f t="shared" ref="B5:B27" si="1">B4+1</f>
        <v>2023</v>
      </c>
      <c r="C5" s="33">
        <f>C4+SUMIF('4. O&amp;M for Planned Capital'!$D$3:$D$45,B5,'4. O&amp;M for Planned Capital'!$H$3:$H$45)</f>
        <v>0</v>
      </c>
      <c r="D5" s="33">
        <f>C5*'Dropdown Menus'!G6</f>
        <v>0</v>
      </c>
      <c r="E5" s="33">
        <f ca="1">E4+(SUMIF(DesiredOMYear,B5,DesiredOMCost))</f>
        <v>0</v>
      </c>
      <c r="F5" s="33">
        <f ca="1">E5*'Dropdown Menus'!G6</f>
        <v>0</v>
      </c>
    </row>
    <row r="6" spans="1:6" x14ac:dyDescent="0.3">
      <c r="A6" s="34">
        <v>4</v>
      </c>
      <c r="B6" s="34">
        <f t="shared" si="1"/>
        <v>2024</v>
      </c>
      <c r="C6" s="35">
        <f>C5+SUMIF('4. O&amp;M for Planned Capital'!$D$3:$D$45,B6,'4. O&amp;M for Planned Capital'!$H$3:$H$45)</f>
        <v>0</v>
      </c>
      <c r="D6" s="35">
        <f>C6*'Dropdown Menus'!G7</f>
        <v>0</v>
      </c>
      <c r="E6" s="35">
        <f t="shared" ca="1" si="0"/>
        <v>0</v>
      </c>
      <c r="F6" s="35">
        <f ca="1">E6*'Dropdown Menus'!G7</f>
        <v>0</v>
      </c>
    </row>
    <row r="7" spans="1:6" x14ac:dyDescent="0.3">
      <c r="A7" s="32">
        <v>5</v>
      </c>
      <c r="B7" s="32">
        <f t="shared" si="1"/>
        <v>2025</v>
      </c>
      <c r="C7" s="33">
        <f>C6+SUMIF('4. O&amp;M for Planned Capital'!$D$3:$D$45,B7,'4. O&amp;M for Planned Capital'!$H$3:$H$45)</f>
        <v>0</v>
      </c>
      <c r="D7" s="33">
        <f>C7*'Dropdown Menus'!G8</f>
        <v>0</v>
      </c>
      <c r="E7" s="33">
        <f t="shared" ca="1" si="0"/>
        <v>0</v>
      </c>
      <c r="F7" s="33">
        <f ca="1">E7*'Dropdown Menus'!G8</f>
        <v>0</v>
      </c>
    </row>
    <row r="8" spans="1:6" x14ac:dyDescent="0.3">
      <c r="A8" s="34">
        <v>6</v>
      </c>
      <c r="B8" s="34">
        <f t="shared" si="1"/>
        <v>2026</v>
      </c>
      <c r="C8" s="35">
        <f>C7+SUMIF('4. O&amp;M for Planned Capital'!$D$3:$D$45,B8,'4. O&amp;M for Planned Capital'!$H$3:$H$45)</f>
        <v>0</v>
      </c>
      <c r="D8" s="35">
        <f>C8*'Dropdown Menus'!G9</f>
        <v>0</v>
      </c>
      <c r="E8" s="35">
        <f t="shared" ca="1" si="0"/>
        <v>0</v>
      </c>
      <c r="F8" s="35">
        <f ca="1">E8*'Dropdown Menus'!G9</f>
        <v>0</v>
      </c>
    </row>
    <row r="9" spans="1:6" x14ac:dyDescent="0.3">
      <c r="A9" s="32">
        <v>7</v>
      </c>
      <c r="B9" s="32">
        <f t="shared" si="1"/>
        <v>2027</v>
      </c>
      <c r="C9" s="33">
        <f>C8+SUMIF('4. O&amp;M for Planned Capital'!$D$3:$D$45,B9,'4. O&amp;M for Planned Capital'!$H$3:$H$45)</f>
        <v>0</v>
      </c>
      <c r="D9" s="33">
        <f>C9*'Dropdown Menus'!G10</f>
        <v>0</v>
      </c>
      <c r="E9" s="33">
        <f t="shared" ca="1" si="0"/>
        <v>0</v>
      </c>
      <c r="F9" s="33">
        <f ca="1">E9*'Dropdown Menus'!G10</f>
        <v>0</v>
      </c>
    </row>
    <row r="10" spans="1:6" x14ac:dyDescent="0.3">
      <c r="A10" s="34">
        <v>8</v>
      </c>
      <c r="B10" s="34">
        <f t="shared" si="1"/>
        <v>2028</v>
      </c>
      <c r="C10" s="35">
        <f>C9+SUMIF('4. O&amp;M for Planned Capital'!$D$3:$D$45,B10,'4. O&amp;M for Planned Capital'!$H$3:$H$45)</f>
        <v>0</v>
      </c>
      <c r="D10" s="35">
        <f>C10*'Dropdown Menus'!G11</f>
        <v>0</v>
      </c>
      <c r="E10" s="35">
        <f t="shared" ca="1" si="0"/>
        <v>0</v>
      </c>
      <c r="F10" s="35">
        <f ca="1">E10*'Dropdown Menus'!G11</f>
        <v>0</v>
      </c>
    </row>
    <row r="11" spans="1:6" x14ac:dyDescent="0.3">
      <c r="A11" s="32">
        <v>9</v>
      </c>
      <c r="B11" s="32">
        <f t="shared" si="1"/>
        <v>2029</v>
      </c>
      <c r="C11" s="33">
        <f>C10+SUMIF('4. O&amp;M for Planned Capital'!$D$3:$D$45,B11,'4. O&amp;M for Planned Capital'!$H$3:$H$45)</f>
        <v>0</v>
      </c>
      <c r="D11" s="33">
        <f>C11*'Dropdown Menus'!G12</f>
        <v>0</v>
      </c>
      <c r="E11" s="33">
        <f ca="1">E10+(SUMIF(DesiredOMYear,B11,DesiredOMCost))</f>
        <v>0</v>
      </c>
      <c r="F11" s="33">
        <f ca="1">E11*'Dropdown Menus'!G12</f>
        <v>0</v>
      </c>
    </row>
    <row r="12" spans="1:6" x14ac:dyDescent="0.3">
      <c r="A12" s="34">
        <v>10</v>
      </c>
      <c r="B12" s="34">
        <f t="shared" si="1"/>
        <v>2030</v>
      </c>
      <c r="C12" s="35">
        <f>C11+SUMIF('4. O&amp;M for Planned Capital'!$D$3:$D$45,B12,'4. O&amp;M for Planned Capital'!$H$3:$H$45)</f>
        <v>0</v>
      </c>
      <c r="D12" s="35">
        <f>C12*'Dropdown Menus'!G13</f>
        <v>0</v>
      </c>
      <c r="E12" s="35">
        <f t="shared" ca="1" si="0"/>
        <v>0</v>
      </c>
      <c r="F12" s="35">
        <f ca="1">E12*'Dropdown Menus'!G13</f>
        <v>0</v>
      </c>
    </row>
    <row r="13" spans="1:6" x14ac:dyDescent="0.3">
      <c r="A13" s="32">
        <v>11</v>
      </c>
      <c r="B13" s="32">
        <f t="shared" si="1"/>
        <v>2031</v>
      </c>
      <c r="C13" s="33">
        <f>C12+SUMIF('4. O&amp;M for Planned Capital'!$D$3:$D$45,B13,'4. O&amp;M for Planned Capital'!$H$3:$H$45)</f>
        <v>0</v>
      </c>
      <c r="D13" s="33">
        <f>C13*'Dropdown Menus'!G14</f>
        <v>0</v>
      </c>
      <c r="E13" s="33">
        <f t="shared" ca="1" si="0"/>
        <v>0</v>
      </c>
      <c r="F13" s="33">
        <f ca="1">E13*'Dropdown Menus'!G14</f>
        <v>0</v>
      </c>
    </row>
    <row r="14" spans="1:6" x14ac:dyDescent="0.3">
      <c r="A14" s="34">
        <v>12</v>
      </c>
      <c r="B14" s="34">
        <f t="shared" si="1"/>
        <v>2032</v>
      </c>
      <c r="C14" s="35">
        <f>C13+SUMIF('4. O&amp;M for Planned Capital'!$D$3:$D$45,B14,'4. O&amp;M for Planned Capital'!$H$3:$H$45)</f>
        <v>0</v>
      </c>
      <c r="D14" s="35">
        <f>C14*'Dropdown Menus'!G15</f>
        <v>0</v>
      </c>
      <c r="E14" s="35">
        <f t="shared" ca="1" si="0"/>
        <v>0</v>
      </c>
      <c r="F14" s="35">
        <f ca="1">E14*'Dropdown Menus'!G15</f>
        <v>0</v>
      </c>
    </row>
    <row r="15" spans="1:6" x14ac:dyDescent="0.3">
      <c r="A15" s="32">
        <v>13</v>
      </c>
      <c r="B15" s="32">
        <f t="shared" si="1"/>
        <v>2033</v>
      </c>
      <c r="C15" s="33">
        <f>C14+SUMIF('4. O&amp;M for Planned Capital'!$D$3:$D$45,B15,'4. O&amp;M for Planned Capital'!$H$3:$H$45)</f>
        <v>0</v>
      </c>
      <c r="D15" s="33">
        <f>C15*'Dropdown Menus'!G16</f>
        <v>0</v>
      </c>
      <c r="E15" s="33">
        <f t="shared" ca="1" si="0"/>
        <v>0</v>
      </c>
      <c r="F15" s="33">
        <f ca="1">E15*'Dropdown Menus'!G16</f>
        <v>0</v>
      </c>
    </row>
    <row r="16" spans="1:6" x14ac:dyDescent="0.3">
      <c r="A16" s="34">
        <v>14</v>
      </c>
      <c r="B16" s="34">
        <f t="shared" si="1"/>
        <v>2034</v>
      </c>
      <c r="C16" s="35">
        <f>C15+SUMIF('4. O&amp;M for Planned Capital'!$D$3:$D$45,B16,'4. O&amp;M for Planned Capital'!$H$3:$H$45)</f>
        <v>0</v>
      </c>
      <c r="D16" s="35">
        <f>C16*'Dropdown Menus'!G17</f>
        <v>0</v>
      </c>
      <c r="E16" s="35">
        <f t="shared" ca="1" si="0"/>
        <v>0</v>
      </c>
      <c r="F16" s="35">
        <f ca="1">E16*'Dropdown Menus'!G17</f>
        <v>0</v>
      </c>
    </row>
    <row r="17" spans="1:6" x14ac:dyDescent="0.3">
      <c r="A17" s="32">
        <v>15</v>
      </c>
      <c r="B17" s="32">
        <f t="shared" si="1"/>
        <v>2035</v>
      </c>
      <c r="C17" s="33">
        <f>C16+SUMIF('4. O&amp;M for Planned Capital'!$D$3:$D$45,B17,'4. O&amp;M for Planned Capital'!$H$3:$H$45)</f>
        <v>0</v>
      </c>
      <c r="D17" s="33">
        <f>C17*'Dropdown Menus'!G18</f>
        <v>0</v>
      </c>
      <c r="E17" s="33">
        <f t="shared" ca="1" si="0"/>
        <v>0</v>
      </c>
      <c r="F17" s="33">
        <f ca="1">E17*'Dropdown Menus'!G18</f>
        <v>0</v>
      </c>
    </row>
    <row r="18" spans="1:6" x14ac:dyDescent="0.3">
      <c r="A18" s="34">
        <v>16</v>
      </c>
      <c r="B18" s="34">
        <f t="shared" si="1"/>
        <v>2036</v>
      </c>
      <c r="C18" s="35">
        <f>C17+SUMIF('4. O&amp;M for Planned Capital'!$D$3:$D$45,B18,'4. O&amp;M for Planned Capital'!$H$3:$H$45)</f>
        <v>0</v>
      </c>
      <c r="D18" s="35">
        <f>C18*'Dropdown Menus'!G19</f>
        <v>0</v>
      </c>
      <c r="E18" s="35">
        <f t="shared" ca="1" si="0"/>
        <v>0</v>
      </c>
      <c r="F18" s="35">
        <f ca="1">E18*'Dropdown Menus'!G19</f>
        <v>0</v>
      </c>
    </row>
    <row r="19" spans="1:6" x14ac:dyDescent="0.3">
      <c r="A19" s="32">
        <v>17</v>
      </c>
      <c r="B19" s="32">
        <f t="shared" si="1"/>
        <v>2037</v>
      </c>
      <c r="C19" s="33">
        <f>C18+SUMIF('4. O&amp;M for Planned Capital'!$D$3:$D$45,B19,'4. O&amp;M for Planned Capital'!$H$3:$H$45)</f>
        <v>0</v>
      </c>
      <c r="D19" s="33">
        <f>C19*'Dropdown Menus'!G20</f>
        <v>0</v>
      </c>
      <c r="E19" s="33">
        <f t="shared" ca="1" si="0"/>
        <v>0</v>
      </c>
      <c r="F19" s="33">
        <f ca="1">E19*'Dropdown Menus'!G20</f>
        <v>0</v>
      </c>
    </row>
    <row r="20" spans="1:6" x14ac:dyDescent="0.3">
      <c r="A20" s="34">
        <v>18</v>
      </c>
      <c r="B20" s="34">
        <f t="shared" si="1"/>
        <v>2038</v>
      </c>
      <c r="C20" s="35">
        <f>C19+SUMIF('4. O&amp;M for Planned Capital'!$D$3:$D$45,B20,'4. O&amp;M for Planned Capital'!$H$3:$H$45)</f>
        <v>0</v>
      </c>
      <c r="D20" s="35">
        <f>C20*'Dropdown Menus'!G21</f>
        <v>0</v>
      </c>
      <c r="E20" s="35">
        <f t="shared" ca="1" si="0"/>
        <v>0</v>
      </c>
      <c r="F20" s="35">
        <f ca="1">E20*'Dropdown Menus'!G21</f>
        <v>0</v>
      </c>
    </row>
    <row r="21" spans="1:6" x14ac:dyDescent="0.3">
      <c r="A21" s="32">
        <v>19</v>
      </c>
      <c r="B21" s="32">
        <f t="shared" si="1"/>
        <v>2039</v>
      </c>
      <c r="C21" s="33">
        <f>C20+SUMIF('4. O&amp;M for Planned Capital'!$D$3:$D$45,B21,'4. O&amp;M for Planned Capital'!$H$3:$H$45)</f>
        <v>0</v>
      </c>
      <c r="D21" s="33">
        <f>C21*'Dropdown Menus'!G22</f>
        <v>0</v>
      </c>
      <c r="E21" s="33">
        <f t="shared" ca="1" si="0"/>
        <v>0</v>
      </c>
      <c r="F21" s="33">
        <f ca="1">E21*'Dropdown Menus'!G22</f>
        <v>0</v>
      </c>
    </row>
    <row r="22" spans="1:6" x14ac:dyDescent="0.3">
      <c r="A22" s="34">
        <v>20</v>
      </c>
      <c r="B22" s="34">
        <f t="shared" si="1"/>
        <v>2040</v>
      </c>
      <c r="C22" s="35">
        <f>C21+SUMIF('4. O&amp;M for Planned Capital'!$D$3:$D$45,B22,'4. O&amp;M for Planned Capital'!$H$3:$H$45)</f>
        <v>0</v>
      </c>
      <c r="D22" s="35">
        <f>C22*'Dropdown Menus'!G23</f>
        <v>0</v>
      </c>
      <c r="E22" s="35">
        <f t="shared" ca="1" si="0"/>
        <v>0</v>
      </c>
      <c r="F22" s="35">
        <f ca="1">E22*'Dropdown Menus'!G23</f>
        <v>0</v>
      </c>
    </row>
    <row r="23" spans="1:6" x14ac:dyDescent="0.3">
      <c r="A23" s="32">
        <v>21</v>
      </c>
      <c r="B23" s="32">
        <f t="shared" si="1"/>
        <v>2041</v>
      </c>
      <c r="C23" s="33">
        <f>C22+SUMIF('4. O&amp;M for Planned Capital'!$D$3:$D$45,B23,'4. O&amp;M for Planned Capital'!$H$3:$H$45)</f>
        <v>0</v>
      </c>
      <c r="D23" s="33">
        <f>C23*'Dropdown Menus'!G24</f>
        <v>0</v>
      </c>
      <c r="E23" s="33">
        <f t="shared" ca="1" si="0"/>
        <v>0</v>
      </c>
      <c r="F23" s="33">
        <f ca="1">E23*'Dropdown Menus'!G24</f>
        <v>0</v>
      </c>
    </row>
    <row r="24" spans="1:6" x14ac:dyDescent="0.3">
      <c r="A24" s="34">
        <v>22</v>
      </c>
      <c r="B24" s="34">
        <f t="shared" si="1"/>
        <v>2042</v>
      </c>
      <c r="C24" s="35">
        <f>C23+SUMIF('4. O&amp;M for Planned Capital'!$D$3:$D$45,B24,'4. O&amp;M for Planned Capital'!$H$3:$H$45)</f>
        <v>0</v>
      </c>
      <c r="D24" s="35">
        <f>C24*'Dropdown Menus'!G25</f>
        <v>0</v>
      </c>
      <c r="E24" s="35">
        <f t="shared" ca="1" si="0"/>
        <v>0</v>
      </c>
      <c r="F24" s="35">
        <f ca="1">E24*'Dropdown Menus'!G25</f>
        <v>0</v>
      </c>
    </row>
    <row r="25" spans="1:6" x14ac:dyDescent="0.3">
      <c r="A25" s="32">
        <v>23</v>
      </c>
      <c r="B25" s="32">
        <f t="shared" si="1"/>
        <v>2043</v>
      </c>
      <c r="C25" s="33">
        <f>C24+SUMIF('4. O&amp;M for Planned Capital'!$D$3:$D$45,B25,'4. O&amp;M for Planned Capital'!$H$3:$H$45)</f>
        <v>0</v>
      </c>
      <c r="D25" s="33">
        <f>C25*'Dropdown Menus'!G26</f>
        <v>0</v>
      </c>
      <c r="E25" s="33">
        <f t="shared" ca="1" si="0"/>
        <v>0</v>
      </c>
      <c r="F25" s="33">
        <f ca="1">E25*'Dropdown Menus'!G26</f>
        <v>0</v>
      </c>
    </row>
    <row r="26" spans="1:6" x14ac:dyDescent="0.3">
      <c r="A26" s="34">
        <v>24</v>
      </c>
      <c r="B26" s="34">
        <f t="shared" si="1"/>
        <v>2044</v>
      </c>
      <c r="C26" s="35">
        <f>C25+SUMIF('4. O&amp;M for Planned Capital'!$D$3:$D$45,B26,'4. O&amp;M for Planned Capital'!$H$3:$H$45)</f>
        <v>0</v>
      </c>
      <c r="D26" s="35">
        <f>C26*'Dropdown Menus'!G27</f>
        <v>0</v>
      </c>
      <c r="E26" s="35">
        <f t="shared" ca="1" si="0"/>
        <v>0</v>
      </c>
      <c r="F26" s="35">
        <f ca="1">E26*'Dropdown Menus'!G27</f>
        <v>0</v>
      </c>
    </row>
    <row r="27" spans="1:6" x14ac:dyDescent="0.3">
      <c r="A27" s="32">
        <v>25</v>
      </c>
      <c r="B27" s="32">
        <f t="shared" si="1"/>
        <v>2045</v>
      </c>
      <c r="C27" s="33">
        <f>C26+SUMIF('4. O&amp;M for Planned Capital'!$D$3:$D$45,B27,'4. O&amp;M for Planned Capital'!$H$3:$H$45)</f>
        <v>0</v>
      </c>
      <c r="D27" s="33">
        <f>C27*'Dropdown Menus'!G28</f>
        <v>0</v>
      </c>
      <c r="E27" s="33">
        <f t="shared" ca="1" si="0"/>
        <v>0</v>
      </c>
      <c r="F27" s="33">
        <f ca="1">E27*'Dropdown Menus'!G28</f>
        <v>0</v>
      </c>
    </row>
    <row r="28" spans="1:6" ht="31.5" customHeight="1" x14ac:dyDescent="0.3">
      <c r="A28" s="143" t="s">
        <v>39</v>
      </c>
      <c r="B28" s="143"/>
      <c r="C28" s="143"/>
      <c r="D28" s="143"/>
    </row>
  </sheetData>
  <mergeCells count="2">
    <mergeCell ref="A28:D28"/>
    <mergeCell ref="A1:D1"/>
  </mergeCells>
  <pageMargins left="0.7" right="0.7" top="0.75" bottom="0.75" header="0.3" footer="0.3"/>
  <pageSetup scale="6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7" tint="0.39997558519241921"/>
  </sheetPr>
  <dimension ref="A1:W75"/>
  <sheetViews>
    <sheetView workbookViewId="0">
      <selection activeCell="E2" sqref="E2"/>
    </sheetView>
  </sheetViews>
  <sheetFormatPr defaultRowHeight="14.4" x14ac:dyDescent="0.3"/>
  <cols>
    <col min="1" max="1" width="10.109375" bestFit="1" customWidth="1"/>
    <col min="2" max="2" width="15.88671875" bestFit="1" customWidth="1"/>
    <col min="3" max="3" width="20.5546875" bestFit="1" customWidth="1"/>
    <col min="5" max="5" width="10.88671875" bestFit="1" customWidth="1"/>
    <col min="8" max="8" width="41" customWidth="1"/>
    <col min="10" max="10" width="12.44140625" bestFit="1" customWidth="1"/>
    <col min="11" max="11" width="11.5546875" bestFit="1" customWidth="1"/>
    <col min="12" max="12" width="21.109375" bestFit="1" customWidth="1"/>
    <col min="17" max="17" width="10.44140625" bestFit="1" customWidth="1"/>
    <col min="19" max="19" width="12.6640625" bestFit="1" customWidth="1"/>
    <col min="20" max="20" width="12.109375" bestFit="1" customWidth="1"/>
    <col min="21" max="21" width="21.109375" bestFit="1" customWidth="1"/>
    <col min="22" max="22" width="11.88671875" customWidth="1"/>
  </cols>
  <sheetData>
    <row r="1" spans="1:23" x14ac:dyDescent="0.3">
      <c r="A1" s="1">
        <f>'1. ASSETS'!B3</f>
        <v>0</v>
      </c>
      <c r="B1" s="45"/>
      <c r="C1" s="45"/>
      <c r="G1" s="48" t="s">
        <v>0</v>
      </c>
      <c r="H1" s="48" t="s">
        <v>68</v>
      </c>
      <c r="I1" s="48" t="s">
        <v>15</v>
      </c>
      <c r="J1" s="48" t="s">
        <v>69</v>
      </c>
      <c r="K1" s="48" t="s">
        <v>70</v>
      </c>
      <c r="L1" s="48" t="s">
        <v>71</v>
      </c>
      <c r="M1" s="48" t="s">
        <v>72</v>
      </c>
      <c r="P1" s="48" t="s">
        <v>0</v>
      </c>
      <c r="Q1" s="48" t="s">
        <v>68</v>
      </c>
      <c r="R1" s="48" t="s">
        <v>15</v>
      </c>
      <c r="S1" s="48" t="s">
        <v>69</v>
      </c>
      <c r="T1" s="48" t="s">
        <v>70</v>
      </c>
      <c r="U1" s="48" t="s">
        <v>71</v>
      </c>
      <c r="V1" s="48" t="s">
        <v>74</v>
      </c>
      <c r="W1" s="48" t="s">
        <v>72</v>
      </c>
    </row>
    <row r="2" spans="1:23" x14ac:dyDescent="0.3">
      <c r="A2" s="1" t="s">
        <v>73</v>
      </c>
      <c r="B2" s="1" t="s">
        <v>66</v>
      </c>
      <c r="C2" s="1" t="s">
        <v>67</v>
      </c>
      <c r="E2" s="52" t="str">
        <f>INSTRUCTIONS!D28</f>
        <v>Anytown</v>
      </c>
      <c r="G2" s="1">
        <f>'3. Planned Capital'!B3</f>
        <v>0</v>
      </c>
      <c r="H2" s="49">
        <f>'3. Planned Capital'!D3</f>
        <v>0</v>
      </c>
      <c r="I2" s="1">
        <f>'3. Planned Capital'!E3</f>
        <v>0</v>
      </c>
      <c r="J2" s="50">
        <f>'3. Planned Capital'!F3</f>
        <v>0</v>
      </c>
      <c r="K2" s="50" t="e">
        <f>VLOOKUP(M2,'Dropdown Menus'!$F$4:$G$28,2,FALSE)*J2</f>
        <v>#N/A</v>
      </c>
      <c r="L2" s="50" t="e">
        <f t="shared" ref="L2:L49" si="0">K2/M2</f>
        <v>#N/A</v>
      </c>
      <c r="M2" s="1">
        <f>I2-INSTRUCTIONS!$D$30</f>
        <v>-2021</v>
      </c>
      <c r="P2" s="1">
        <f>'5. DesiredNonEssential Capital'!B3</f>
        <v>0</v>
      </c>
      <c r="Q2" s="1">
        <f>'5. DesiredNonEssential Capital'!D3</f>
        <v>0</v>
      </c>
      <c r="R2" s="1">
        <f>'5. DesiredNonEssential Capital'!E3</f>
        <v>0</v>
      </c>
      <c r="S2" s="50">
        <f>'5. DesiredNonEssential Capital'!F3</f>
        <v>0</v>
      </c>
      <c r="T2" s="50" t="e">
        <f>VLOOKUP(W2,'Dropdown Menus'!$F$4:$G$28,2,FALSE)*S2</f>
        <v>#N/A</v>
      </c>
      <c r="U2" s="51" t="e">
        <f t="shared" ref="U2:U49" si="1">T2/W2</f>
        <v>#N/A</v>
      </c>
      <c r="V2" s="50">
        <f>SUMIF('6. O&amp;M for Desired Capital'!B3:B45,'Report Tables'!P2,'6. O&amp;M for Desired Capital'!H3:H45)</f>
        <v>0</v>
      </c>
      <c r="W2" s="1">
        <f>R2-INSTRUCTIONS!$D$30</f>
        <v>-2021</v>
      </c>
    </row>
    <row r="3" spans="1:23" x14ac:dyDescent="0.3">
      <c r="A3" s="1">
        <f>'1. ASSETS'!D3</f>
        <v>0</v>
      </c>
      <c r="B3" s="46">
        <v>0</v>
      </c>
      <c r="C3" s="46">
        <f>'Dropdown Menus'!O3</f>
        <v>0</v>
      </c>
      <c r="G3" s="1">
        <f>'3. Planned Capital'!B4</f>
        <v>0</v>
      </c>
      <c r="H3" s="1">
        <f>'3. Planned Capital'!D4</f>
        <v>0</v>
      </c>
      <c r="I3" s="1">
        <f>'3. Planned Capital'!E4</f>
        <v>0</v>
      </c>
      <c r="J3" s="50">
        <f>'3. Planned Capital'!F4</f>
        <v>0</v>
      </c>
      <c r="K3" s="50" t="e">
        <f>VLOOKUP(M3,'Dropdown Menus'!$F$4:$G$28,2,FALSE)*J3</f>
        <v>#N/A</v>
      </c>
      <c r="L3" s="50" t="e">
        <f t="shared" si="0"/>
        <v>#N/A</v>
      </c>
      <c r="M3" s="1">
        <f>I3-INSTRUCTIONS!$D$30</f>
        <v>-2021</v>
      </c>
      <c r="P3" s="1">
        <f>'5. DesiredNonEssential Capital'!B4</f>
        <v>0</v>
      </c>
      <c r="Q3" s="1">
        <f>'5. DesiredNonEssential Capital'!D4</f>
        <v>0</v>
      </c>
      <c r="R3" s="1">
        <f>'5. DesiredNonEssential Capital'!E4</f>
        <v>0</v>
      </c>
      <c r="S3" s="50">
        <f>'5. DesiredNonEssential Capital'!F4</f>
        <v>0</v>
      </c>
      <c r="T3" s="50" t="e">
        <f>VLOOKUP(W3,'Dropdown Menus'!$F$4:$G$28,2,FALSE)*S3</f>
        <v>#N/A</v>
      </c>
      <c r="U3" s="51" t="e">
        <f t="shared" si="1"/>
        <v>#N/A</v>
      </c>
      <c r="V3" s="50">
        <f>SUMIF('6. O&amp;M for Desired Capital'!B4:B46,'Report Tables'!P3,'6. O&amp;M for Desired Capital'!H4:H46)</f>
        <v>0</v>
      </c>
      <c r="W3" s="1">
        <f>R3-INSTRUCTIONS!$D$30</f>
        <v>-2021</v>
      </c>
    </row>
    <row r="4" spans="1:23" x14ac:dyDescent="0.3">
      <c r="A4" s="1">
        <f>'1. ASSETS'!B4</f>
        <v>0</v>
      </c>
      <c r="B4" s="45"/>
      <c r="C4" s="45"/>
      <c r="G4" s="1">
        <f>'3. Planned Capital'!B5</f>
        <v>0</v>
      </c>
      <c r="H4" s="1">
        <f>'3. Planned Capital'!D5</f>
        <v>0</v>
      </c>
      <c r="I4" s="1">
        <f>'3. Planned Capital'!E5</f>
        <v>0</v>
      </c>
      <c r="J4" s="50">
        <f>'3. Planned Capital'!F5</f>
        <v>0</v>
      </c>
      <c r="K4" s="50" t="e">
        <f>VLOOKUP(M4,'Dropdown Menus'!$F$4:$G$28,2,FALSE)*J4</f>
        <v>#N/A</v>
      </c>
      <c r="L4" s="50" t="e">
        <f t="shared" si="0"/>
        <v>#N/A</v>
      </c>
      <c r="M4" s="1">
        <f>I4-INSTRUCTIONS!$D$30</f>
        <v>-2021</v>
      </c>
      <c r="P4" s="1">
        <f>'5. DesiredNonEssential Capital'!B5</f>
        <v>0</v>
      </c>
      <c r="Q4" s="1">
        <f>'5. DesiredNonEssential Capital'!D5</f>
        <v>0</v>
      </c>
      <c r="R4" s="1">
        <f>'5. DesiredNonEssential Capital'!E5</f>
        <v>0</v>
      </c>
      <c r="S4" s="50">
        <f>'5. DesiredNonEssential Capital'!F5</f>
        <v>0</v>
      </c>
      <c r="T4" s="50" t="e">
        <f>VLOOKUP(W4,'Dropdown Menus'!$F$4:$G$28,2,FALSE)*S4</f>
        <v>#N/A</v>
      </c>
      <c r="U4" s="51" t="e">
        <f t="shared" si="1"/>
        <v>#N/A</v>
      </c>
      <c r="V4" s="50">
        <f>SUMIF('6. O&amp;M for Desired Capital'!B5:B47,'Report Tables'!P4,'6. O&amp;M for Desired Capital'!H5:H47)</f>
        <v>0</v>
      </c>
      <c r="W4" s="1">
        <f>R4-INSTRUCTIONS!$D$30</f>
        <v>-2021</v>
      </c>
    </row>
    <row r="5" spans="1:23" x14ac:dyDescent="0.3">
      <c r="A5" s="1" t="s">
        <v>73</v>
      </c>
      <c r="B5" s="1" t="s">
        <v>66</v>
      </c>
      <c r="C5" s="1" t="s">
        <v>67</v>
      </c>
      <c r="G5" s="1">
        <f>'3. Planned Capital'!B6</f>
        <v>0</v>
      </c>
      <c r="H5" s="1">
        <f>'3. Planned Capital'!D6</f>
        <v>0</v>
      </c>
      <c r="I5" s="1">
        <f>'3. Planned Capital'!E6</f>
        <v>0</v>
      </c>
      <c r="J5" s="50">
        <f>'3. Planned Capital'!F6</f>
        <v>0</v>
      </c>
      <c r="K5" s="50" t="e">
        <f>VLOOKUP(M5,'Dropdown Menus'!$F$4:$G$28,2,FALSE)*J5</f>
        <v>#N/A</v>
      </c>
      <c r="L5" s="50" t="e">
        <f t="shared" si="0"/>
        <v>#N/A</v>
      </c>
      <c r="M5" s="1">
        <f>I5-INSTRUCTIONS!$D$30</f>
        <v>-2021</v>
      </c>
      <c r="P5" s="1">
        <f>'5. DesiredNonEssential Capital'!B6</f>
        <v>0</v>
      </c>
      <c r="Q5" s="1">
        <f>'5. DesiredNonEssential Capital'!D6</f>
        <v>0</v>
      </c>
      <c r="R5" s="1">
        <f>'5. DesiredNonEssential Capital'!E6</f>
        <v>0</v>
      </c>
      <c r="S5" s="50">
        <f>'5. DesiredNonEssential Capital'!F6</f>
        <v>0</v>
      </c>
      <c r="T5" s="50" t="e">
        <f>VLOOKUP(W5,'Dropdown Menus'!$F$4:$G$28,2,FALSE)*S5</f>
        <v>#N/A</v>
      </c>
      <c r="U5" s="51" t="e">
        <f t="shared" si="1"/>
        <v>#N/A</v>
      </c>
      <c r="V5" s="50">
        <f>SUMIF('6. O&amp;M for Desired Capital'!B6:B48,'Report Tables'!P5,'6. O&amp;M for Desired Capital'!H6:H48)</f>
        <v>0</v>
      </c>
      <c r="W5" s="1">
        <f>R5-INSTRUCTIONS!$D$30</f>
        <v>-2021</v>
      </c>
    </row>
    <row r="6" spans="1:23" x14ac:dyDescent="0.3">
      <c r="A6" s="1">
        <f>'1. ASSETS'!D4</f>
        <v>0</v>
      </c>
      <c r="B6" s="46"/>
      <c r="C6" s="46">
        <f>'Dropdown Menus'!O4</f>
        <v>0</v>
      </c>
      <c r="G6" s="1">
        <f>'3. Planned Capital'!B7</f>
        <v>0</v>
      </c>
      <c r="H6" s="1">
        <f>'3. Planned Capital'!D7</f>
        <v>0</v>
      </c>
      <c r="I6" s="1">
        <f>'3. Planned Capital'!E7</f>
        <v>0</v>
      </c>
      <c r="J6" s="50">
        <f>'3. Planned Capital'!F7</f>
        <v>0</v>
      </c>
      <c r="K6" s="50" t="e">
        <f>VLOOKUP(M6,'Dropdown Menus'!$F$4:$G$28,2,FALSE)*J6</f>
        <v>#N/A</v>
      </c>
      <c r="L6" s="50" t="e">
        <f t="shared" si="0"/>
        <v>#N/A</v>
      </c>
      <c r="M6" s="1">
        <f>I6-INSTRUCTIONS!$D$30</f>
        <v>-2021</v>
      </c>
      <c r="P6" s="1">
        <f>'5. DesiredNonEssential Capital'!B7</f>
        <v>0</v>
      </c>
      <c r="Q6" s="1">
        <f>'5. DesiredNonEssential Capital'!D7</f>
        <v>0</v>
      </c>
      <c r="R6" s="1">
        <f>'5. DesiredNonEssential Capital'!E7</f>
        <v>0</v>
      </c>
      <c r="S6" s="50">
        <f>'5. DesiredNonEssential Capital'!F7</f>
        <v>0</v>
      </c>
      <c r="T6" s="50" t="e">
        <f>VLOOKUP(W6,'Dropdown Menus'!$F$4:$G$28,2,FALSE)*S6</f>
        <v>#N/A</v>
      </c>
      <c r="U6" s="51" t="e">
        <f t="shared" si="1"/>
        <v>#N/A</v>
      </c>
      <c r="V6" s="50">
        <f>SUMIF('6. O&amp;M for Desired Capital'!B7:B49,'Report Tables'!P6,'6. O&amp;M for Desired Capital'!H7:H49)</f>
        <v>0</v>
      </c>
      <c r="W6" s="1">
        <f>R6-INSTRUCTIONS!$D$30</f>
        <v>-2021</v>
      </c>
    </row>
    <row r="7" spans="1:23" x14ac:dyDescent="0.3">
      <c r="A7" s="1">
        <f>'1. ASSETS'!B5</f>
        <v>0</v>
      </c>
      <c r="B7" s="45"/>
      <c r="C7" s="45"/>
      <c r="G7" s="1">
        <f>'3. Planned Capital'!B8</f>
        <v>0</v>
      </c>
      <c r="H7" s="1">
        <f>'3. Planned Capital'!D8</f>
        <v>0</v>
      </c>
      <c r="I7" s="1">
        <f>'3. Planned Capital'!E8</f>
        <v>0</v>
      </c>
      <c r="J7" s="50">
        <f>'3. Planned Capital'!F8</f>
        <v>0</v>
      </c>
      <c r="K7" s="50" t="e">
        <f>VLOOKUP(M7,'Dropdown Menus'!$F$4:$G$28,2,FALSE)*J7</f>
        <v>#N/A</v>
      </c>
      <c r="L7" s="50" t="e">
        <f t="shared" si="0"/>
        <v>#N/A</v>
      </c>
      <c r="M7" s="1">
        <f>I7-INSTRUCTIONS!$D$30</f>
        <v>-2021</v>
      </c>
      <c r="P7" s="1">
        <f>'5. DesiredNonEssential Capital'!B8</f>
        <v>0</v>
      </c>
      <c r="Q7" s="1">
        <f>'5. DesiredNonEssential Capital'!D8</f>
        <v>0</v>
      </c>
      <c r="R7" s="1">
        <f>'5. DesiredNonEssential Capital'!E8</f>
        <v>0</v>
      </c>
      <c r="S7" s="50">
        <f>'5. DesiredNonEssential Capital'!F8</f>
        <v>0</v>
      </c>
      <c r="T7" s="50" t="e">
        <f>VLOOKUP(W7,'Dropdown Menus'!$F$4:$G$28,2,FALSE)*S7</f>
        <v>#N/A</v>
      </c>
      <c r="U7" s="51" t="e">
        <f t="shared" si="1"/>
        <v>#N/A</v>
      </c>
      <c r="V7" s="50">
        <f>SUMIF('6. O&amp;M for Desired Capital'!B8:B50,'Report Tables'!P7,'6. O&amp;M for Desired Capital'!H8:H50)</f>
        <v>0</v>
      </c>
      <c r="W7" s="1">
        <f>R7-INSTRUCTIONS!$D$30</f>
        <v>-2021</v>
      </c>
    </row>
    <row r="8" spans="1:23" x14ac:dyDescent="0.3">
      <c r="A8" s="1" t="s">
        <v>73</v>
      </c>
      <c r="B8" s="1" t="s">
        <v>66</v>
      </c>
      <c r="C8" s="1" t="s">
        <v>67</v>
      </c>
      <c r="G8" s="1">
        <f>'3. Planned Capital'!B9</f>
        <v>0</v>
      </c>
      <c r="H8" s="1">
        <f>'3. Planned Capital'!D9</f>
        <v>0</v>
      </c>
      <c r="I8" s="1">
        <f>'3. Planned Capital'!E9</f>
        <v>0</v>
      </c>
      <c r="J8" s="50">
        <f>'3. Planned Capital'!F9</f>
        <v>0</v>
      </c>
      <c r="K8" s="50" t="e">
        <f>VLOOKUP(M8,'Dropdown Menus'!$F$4:$G$28,2,FALSE)*J8</f>
        <v>#N/A</v>
      </c>
      <c r="L8" s="50" t="e">
        <f t="shared" si="0"/>
        <v>#N/A</v>
      </c>
      <c r="M8" s="1">
        <f>I8-INSTRUCTIONS!$D$30</f>
        <v>-2021</v>
      </c>
      <c r="P8" s="1">
        <f>'5. DesiredNonEssential Capital'!B9</f>
        <v>0</v>
      </c>
      <c r="Q8" s="1">
        <f>'5. DesiredNonEssential Capital'!D9</f>
        <v>0</v>
      </c>
      <c r="R8" s="1">
        <f>'5. DesiredNonEssential Capital'!E9</f>
        <v>0</v>
      </c>
      <c r="S8" s="50">
        <f>'5. DesiredNonEssential Capital'!F9</f>
        <v>0</v>
      </c>
      <c r="T8" s="50" t="e">
        <f>VLOOKUP(W8,'Dropdown Menus'!$F$4:$G$28,2,FALSE)*S8</f>
        <v>#N/A</v>
      </c>
      <c r="U8" s="51" t="e">
        <f t="shared" si="1"/>
        <v>#N/A</v>
      </c>
      <c r="V8" s="50">
        <f>SUMIF('6. O&amp;M for Desired Capital'!B9:B51,'Report Tables'!P8,'6. O&amp;M for Desired Capital'!H9:H51)</f>
        <v>0</v>
      </c>
      <c r="W8" s="1">
        <f>R8-INSTRUCTIONS!$D$30</f>
        <v>-2021</v>
      </c>
    </row>
    <row r="9" spans="1:23" x14ac:dyDescent="0.3">
      <c r="A9" s="1">
        <f>'1. ASSETS'!D5</f>
        <v>0</v>
      </c>
      <c r="B9" s="46"/>
      <c r="C9" s="46">
        <f>'Dropdown Menus'!O5</f>
        <v>0</v>
      </c>
      <c r="G9" s="1">
        <f>'3. Planned Capital'!B10</f>
        <v>0</v>
      </c>
      <c r="H9" s="1">
        <f>'3. Planned Capital'!D10</f>
        <v>0</v>
      </c>
      <c r="I9" s="1">
        <f>'3. Planned Capital'!E10</f>
        <v>0</v>
      </c>
      <c r="J9" s="50">
        <f>'3. Planned Capital'!F10</f>
        <v>0</v>
      </c>
      <c r="K9" s="50" t="e">
        <f>VLOOKUP(M9,'Dropdown Menus'!$F$4:$G$28,2,FALSE)*J9</f>
        <v>#N/A</v>
      </c>
      <c r="L9" s="50" t="e">
        <f t="shared" si="0"/>
        <v>#N/A</v>
      </c>
      <c r="M9" s="1">
        <f>I9-INSTRUCTIONS!$D$30</f>
        <v>-2021</v>
      </c>
      <c r="P9" s="1">
        <f>'5. DesiredNonEssential Capital'!B10</f>
        <v>0</v>
      </c>
      <c r="Q9" s="1">
        <f>'5. DesiredNonEssential Capital'!D10</f>
        <v>0</v>
      </c>
      <c r="R9" s="1">
        <f>'5. DesiredNonEssential Capital'!E10</f>
        <v>0</v>
      </c>
      <c r="S9" s="50">
        <f>'5. DesiredNonEssential Capital'!F10</f>
        <v>0</v>
      </c>
      <c r="T9" s="50" t="e">
        <f>VLOOKUP(W9,'Dropdown Menus'!$F$4:$G$28,2,FALSE)*S9</f>
        <v>#N/A</v>
      </c>
      <c r="U9" s="51" t="e">
        <f t="shared" si="1"/>
        <v>#N/A</v>
      </c>
      <c r="V9" s="50">
        <f>SUMIF('6. O&amp;M for Desired Capital'!B10:B52,'Report Tables'!P9,'6. O&amp;M for Desired Capital'!H10:H52)</f>
        <v>0</v>
      </c>
      <c r="W9" s="1">
        <f>R9-INSTRUCTIONS!$D$30</f>
        <v>-2021</v>
      </c>
    </row>
    <row r="10" spans="1:23" x14ac:dyDescent="0.3">
      <c r="A10" s="1">
        <f>'1. ASSETS'!B6</f>
        <v>0</v>
      </c>
      <c r="B10" s="45"/>
      <c r="C10" s="45"/>
      <c r="G10" s="1">
        <f>'3. Planned Capital'!B11</f>
        <v>0</v>
      </c>
      <c r="H10" s="1">
        <f>'3. Planned Capital'!D11</f>
        <v>0</v>
      </c>
      <c r="I10" s="1">
        <f>'3. Planned Capital'!E11</f>
        <v>0</v>
      </c>
      <c r="J10" s="50">
        <f>'3. Planned Capital'!F11</f>
        <v>0</v>
      </c>
      <c r="K10" s="50" t="e">
        <f>VLOOKUP(M10,'Dropdown Menus'!$F$4:$G$28,2,FALSE)*J10</f>
        <v>#N/A</v>
      </c>
      <c r="L10" s="50" t="e">
        <f t="shared" si="0"/>
        <v>#N/A</v>
      </c>
      <c r="M10" s="1">
        <f>I10-INSTRUCTIONS!$D$30</f>
        <v>-2021</v>
      </c>
      <c r="P10" s="1">
        <f>'5. DesiredNonEssential Capital'!B11</f>
        <v>0</v>
      </c>
      <c r="Q10" s="1">
        <f>'5. DesiredNonEssential Capital'!D11</f>
        <v>0</v>
      </c>
      <c r="R10" s="1">
        <f>'5. DesiredNonEssential Capital'!E11</f>
        <v>0</v>
      </c>
      <c r="S10" s="50">
        <f>'5. DesiredNonEssential Capital'!F11</f>
        <v>0</v>
      </c>
      <c r="T10" s="50" t="e">
        <f>VLOOKUP(W10,'Dropdown Menus'!$F$4:$G$28,2,FALSE)*S10</f>
        <v>#N/A</v>
      </c>
      <c r="U10" s="51" t="e">
        <f t="shared" si="1"/>
        <v>#N/A</v>
      </c>
      <c r="V10" s="50">
        <f>SUMIF('6. O&amp;M for Desired Capital'!B11:B53,'Report Tables'!P10,'6. O&amp;M for Desired Capital'!H11:H53)</f>
        <v>0</v>
      </c>
      <c r="W10" s="1">
        <f>R10-INSTRUCTIONS!$D$30</f>
        <v>-2021</v>
      </c>
    </row>
    <row r="11" spans="1:23" x14ac:dyDescent="0.3">
      <c r="A11" s="1" t="s">
        <v>73</v>
      </c>
      <c r="B11" s="1" t="s">
        <v>66</v>
      </c>
      <c r="C11" s="1" t="s">
        <v>67</v>
      </c>
      <c r="G11" s="1">
        <f>'3. Planned Capital'!B12</f>
        <v>0</v>
      </c>
      <c r="H11" s="1">
        <f>'3. Planned Capital'!D12</f>
        <v>0</v>
      </c>
      <c r="I11" s="1">
        <f>'3. Planned Capital'!E12</f>
        <v>0</v>
      </c>
      <c r="J11" s="50">
        <f>'3. Planned Capital'!F12</f>
        <v>0</v>
      </c>
      <c r="K11" s="50" t="e">
        <f>VLOOKUP(M11,'Dropdown Menus'!$F$4:$G$28,2,FALSE)*J11</f>
        <v>#N/A</v>
      </c>
      <c r="L11" s="50" t="e">
        <f t="shared" si="0"/>
        <v>#N/A</v>
      </c>
      <c r="M11" s="1">
        <f>I11-INSTRUCTIONS!$D$30</f>
        <v>-2021</v>
      </c>
      <c r="P11" s="1">
        <f>'5. DesiredNonEssential Capital'!B12</f>
        <v>0</v>
      </c>
      <c r="Q11" s="1">
        <f>'5. DesiredNonEssential Capital'!D12</f>
        <v>0</v>
      </c>
      <c r="R11" s="1">
        <f>'5. DesiredNonEssential Capital'!E12</f>
        <v>0</v>
      </c>
      <c r="S11" s="50">
        <f>'5. DesiredNonEssential Capital'!F12</f>
        <v>0</v>
      </c>
      <c r="T11" s="50" t="e">
        <f>VLOOKUP(W11,'Dropdown Menus'!$F$4:$G$28,2,FALSE)*S11</f>
        <v>#N/A</v>
      </c>
      <c r="U11" s="51" t="e">
        <f t="shared" si="1"/>
        <v>#N/A</v>
      </c>
      <c r="V11" s="50">
        <f>SUMIF('6. O&amp;M for Desired Capital'!B12:B54,'Report Tables'!P11,'6. O&amp;M for Desired Capital'!H12:H54)</f>
        <v>0</v>
      </c>
      <c r="W11" s="1">
        <f>R11-INSTRUCTIONS!$D$30</f>
        <v>-2021</v>
      </c>
    </row>
    <row r="12" spans="1:23" x14ac:dyDescent="0.3">
      <c r="A12" s="1">
        <f>'1. ASSETS'!D6</f>
        <v>0</v>
      </c>
      <c r="B12" s="46"/>
      <c r="C12" s="46">
        <f>'Dropdown Menus'!O6</f>
        <v>0</v>
      </c>
      <c r="G12" s="1">
        <f>'3. Planned Capital'!B13</f>
        <v>0</v>
      </c>
      <c r="H12" s="1">
        <f>'3. Planned Capital'!D13</f>
        <v>0</v>
      </c>
      <c r="I12" s="1">
        <f>'3. Planned Capital'!E13</f>
        <v>0</v>
      </c>
      <c r="J12" s="50">
        <f>'3. Planned Capital'!F13</f>
        <v>0</v>
      </c>
      <c r="K12" s="50" t="e">
        <f>VLOOKUP(M12,'Dropdown Menus'!$F$4:$G$28,2,FALSE)*J12</f>
        <v>#N/A</v>
      </c>
      <c r="L12" s="50" t="e">
        <f t="shared" si="0"/>
        <v>#N/A</v>
      </c>
      <c r="M12" s="1">
        <f>I12-INSTRUCTIONS!$D$30</f>
        <v>-2021</v>
      </c>
      <c r="P12" s="1">
        <f>'5. DesiredNonEssential Capital'!B13</f>
        <v>0</v>
      </c>
      <c r="Q12" s="1">
        <f>'5. DesiredNonEssential Capital'!D13</f>
        <v>0</v>
      </c>
      <c r="R12" s="1">
        <f>'5. DesiredNonEssential Capital'!E13</f>
        <v>0</v>
      </c>
      <c r="S12" s="50">
        <f>'5. DesiredNonEssential Capital'!F13</f>
        <v>0</v>
      </c>
      <c r="T12" s="50" t="e">
        <f>VLOOKUP(W12,'Dropdown Menus'!$F$4:$G$28,2,FALSE)*S12</f>
        <v>#N/A</v>
      </c>
      <c r="U12" s="51" t="e">
        <f t="shared" si="1"/>
        <v>#N/A</v>
      </c>
      <c r="V12" s="50">
        <f>SUMIF('6. O&amp;M for Desired Capital'!B13:B55,'Report Tables'!P12,'6. O&amp;M for Desired Capital'!H13:H55)</f>
        <v>0</v>
      </c>
      <c r="W12" s="1">
        <f>R12-INSTRUCTIONS!$D$30</f>
        <v>-2021</v>
      </c>
    </row>
    <row r="13" spans="1:23" x14ac:dyDescent="0.3">
      <c r="A13" s="1">
        <f>'1. ASSETS'!B7</f>
        <v>0</v>
      </c>
      <c r="B13" s="45"/>
      <c r="C13" s="45"/>
      <c r="G13" s="1">
        <f>'3. Planned Capital'!B14</f>
        <v>0</v>
      </c>
      <c r="H13" s="1">
        <f>'3. Planned Capital'!D14</f>
        <v>0</v>
      </c>
      <c r="I13" s="1">
        <f>'3. Planned Capital'!E14</f>
        <v>0</v>
      </c>
      <c r="J13" s="50">
        <f>'3. Planned Capital'!F14</f>
        <v>0</v>
      </c>
      <c r="K13" s="50" t="e">
        <f>VLOOKUP(M13,'Dropdown Menus'!$F$4:$G$28,2,FALSE)*J13</f>
        <v>#N/A</v>
      </c>
      <c r="L13" s="50" t="e">
        <f t="shared" si="0"/>
        <v>#N/A</v>
      </c>
      <c r="M13" s="1">
        <f>I13-INSTRUCTIONS!$D$30</f>
        <v>-2021</v>
      </c>
      <c r="P13" s="1">
        <f>'5. DesiredNonEssential Capital'!B14</f>
        <v>0</v>
      </c>
      <c r="Q13" s="1">
        <f>'5. DesiredNonEssential Capital'!D14</f>
        <v>0</v>
      </c>
      <c r="R13" s="1">
        <f>'5. DesiredNonEssential Capital'!E14</f>
        <v>0</v>
      </c>
      <c r="S13" s="50">
        <f>'5. DesiredNonEssential Capital'!F14</f>
        <v>0</v>
      </c>
      <c r="T13" s="50" t="e">
        <f>VLOOKUP(W13,'Dropdown Menus'!$F$4:$G$28,2,FALSE)*S13</f>
        <v>#N/A</v>
      </c>
      <c r="U13" s="51" t="e">
        <f t="shared" si="1"/>
        <v>#N/A</v>
      </c>
      <c r="V13" s="50">
        <f>SUMIF('6. O&amp;M for Desired Capital'!B14:B56,'Report Tables'!P13,'6. O&amp;M for Desired Capital'!H14:H56)</f>
        <v>0</v>
      </c>
      <c r="W13" s="1">
        <f>R13-INSTRUCTIONS!$D$30</f>
        <v>-2021</v>
      </c>
    </row>
    <row r="14" spans="1:23" x14ac:dyDescent="0.3">
      <c r="A14" s="1" t="s">
        <v>73</v>
      </c>
      <c r="B14" s="1" t="s">
        <v>66</v>
      </c>
      <c r="C14" s="1" t="s">
        <v>67</v>
      </c>
      <c r="G14" s="1">
        <f>'3. Planned Capital'!B15</f>
        <v>0</v>
      </c>
      <c r="H14" s="1">
        <f>'3. Planned Capital'!D15</f>
        <v>0</v>
      </c>
      <c r="I14" s="1">
        <f>'3. Planned Capital'!E15</f>
        <v>0</v>
      </c>
      <c r="J14" s="50">
        <f>'3. Planned Capital'!F15</f>
        <v>0</v>
      </c>
      <c r="K14" s="50" t="e">
        <f>VLOOKUP(M14,'Dropdown Menus'!$F$4:$G$28,2,FALSE)*J14</f>
        <v>#N/A</v>
      </c>
      <c r="L14" s="50" t="e">
        <f t="shared" si="0"/>
        <v>#N/A</v>
      </c>
      <c r="M14" s="1">
        <f>I14-INSTRUCTIONS!$D$30</f>
        <v>-2021</v>
      </c>
      <c r="P14" s="1">
        <f>'5. DesiredNonEssential Capital'!B15</f>
        <v>0</v>
      </c>
      <c r="Q14" s="1">
        <f>'5. DesiredNonEssential Capital'!D15</f>
        <v>0</v>
      </c>
      <c r="R14" s="1">
        <f>'5. DesiredNonEssential Capital'!E15</f>
        <v>0</v>
      </c>
      <c r="S14" s="50">
        <f>'5. DesiredNonEssential Capital'!F15</f>
        <v>0</v>
      </c>
      <c r="T14" s="50" t="e">
        <f>VLOOKUP(W14,'Dropdown Menus'!$F$4:$G$28,2,FALSE)*S14</f>
        <v>#N/A</v>
      </c>
      <c r="U14" s="51" t="e">
        <f t="shared" si="1"/>
        <v>#N/A</v>
      </c>
      <c r="V14" s="50">
        <f>SUMIF('6. O&amp;M for Desired Capital'!B15:B57,'Report Tables'!P14,'6. O&amp;M for Desired Capital'!H15:H57)</f>
        <v>0</v>
      </c>
      <c r="W14" s="1">
        <f>R14-INSTRUCTIONS!$D$30</f>
        <v>-2021</v>
      </c>
    </row>
    <row r="15" spans="1:23" x14ac:dyDescent="0.3">
      <c r="A15" s="1">
        <f>'1. ASSETS'!D7</f>
        <v>0</v>
      </c>
      <c r="B15" s="47"/>
      <c r="C15" s="47">
        <f>'Dropdown Menus'!O7</f>
        <v>0</v>
      </c>
      <c r="G15" s="1">
        <f>'3. Planned Capital'!B16</f>
        <v>0</v>
      </c>
      <c r="H15" s="1">
        <f>'3. Planned Capital'!D16</f>
        <v>0</v>
      </c>
      <c r="I15" s="1">
        <f>'3. Planned Capital'!E16</f>
        <v>0</v>
      </c>
      <c r="J15" s="50">
        <f>'3. Planned Capital'!F16</f>
        <v>0</v>
      </c>
      <c r="K15" s="50" t="e">
        <f>VLOOKUP(M15,'Dropdown Menus'!$F$4:$G$28,2,FALSE)*J15</f>
        <v>#N/A</v>
      </c>
      <c r="L15" s="50" t="e">
        <f t="shared" si="0"/>
        <v>#N/A</v>
      </c>
      <c r="M15" s="1">
        <f>I15-INSTRUCTIONS!$D$30</f>
        <v>-2021</v>
      </c>
      <c r="P15" s="1">
        <f>'5. DesiredNonEssential Capital'!B16</f>
        <v>0</v>
      </c>
      <c r="Q15" s="1">
        <f>'5. DesiredNonEssential Capital'!D16</f>
        <v>0</v>
      </c>
      <c r="R15" s="1">
        <f>'5. DesiredNonEssential Capital'!E16</f>
        <v>0</v>
      </c>
      <c r="S15" s="50">
        <f>'5. DesiredNonEssential Capital'!F16</f>
        <v>0</v>
      </c>
      <c r="T15" s="50" t="e">
        <f>VLOOKUP(W15,'Dropdown Menus'!$F$4:$G$28,2,FALSE)*S15</f>
        <v>#N/A</v>
      </c>
      <c r="U15" s="51" t="e">
        <f t="shared" si="1"/>
        <v>#N/A</v>
      </c>
      <c r="V15" s="50">
        <f>SUMIF('6. O&amp;M for Desired Capital'!B16:B58,'Report Tables'!P15,'6. O&amp;M for Desired Capital'!H16:H58)</f>
        <v>0</v>
      </c>
      <c r="W15" s="1">
        <f>R15-INSTRUCTIONS!$D$30</f>
        <v>-2021</v>
      </c>
    </row>
    <row r="16" spans="1:23" x14ac:dyDescent="0.3">
      <c r="A16" s="1">
        <f>'1. ASSETS'!B8</f>
        <v>0</v>
      </c>
      <c r="B16" s="45"/>
      <c r="C16" s="45"/>
      <c r="G16" s="1">
        <f>'3. Planned Capital'!B17</f>
        <v>0</v>
      </c>
      <c r="H16" s="1">
        <f>'3. Planned Capital'!D17</f>
        <v>0</v>
      </c>
      <c r="I16" s="1">
        <f>'3. Planned Capital'!E17</f>
        <v>0</v>
      </c>
      <c r="J16" s="50">
        <f>'3. Planned Capital'!F17</f>
        <v>0</v>
      </c>
      <c r="K16" s="50" t="e">
        <f>VLOOKUP(M16,'Dropdown Menus'!$F$4:$G$28,2,FALSE)*J16</f>
        <v>#N/A</v>
      </c>
      <c r="L16" s="50" t="e">
        <f t="shared" si="0"/>
        <v>#N/A</v>
      </c>
      <c r="M16" s="1">
        <f>I16-INSTRUCTIONS!$D$30</f>
        <v>-2021</v>
      </c>
      <c r="P16" s="1">
        <f>'5. DesiredNonEssential Capital'!B17</f>
        <v>0</v>
      </c>
      <c r="Q16" s="1">
        <f>'5. DesiredNonEssential Capital'!D17</f>
        <v>0</v>
      </c>
      <c r="R16" s="1">
        <f>'5. DesiredNonEssential Capital'!E17</f>
        <v>0</v>
      </c>
      <c r="S16" s="50">
        <f>'5. DesiredNonEssential Capital'!F17</f>
        <v>0</v>
      </c>
      <c r="T16" s="50" t="e">
        <f>VLOOKUP(W16,'Dropdown Menus'!$F$4:$G$28,2,FALSE)*S16</f>
        <v>#N/A</v>
      </c>
      <c r="U16" s="51" t="e">
        <f t="shared" si="1"/>
        <v>#N/A</v>
      </c>
      <c r="V16" s="50">
        <f>SUMIF('6. O&amp;M for Desired Capital'!B17:B59,'Report Tables'!P16,'6. O&amp;M for Desired Capital'!H17:H59)</f>
        <v>0</v>
      </c>
      <c r="W16" s="1">
        <f>R16-INSTRUCTIONS!$D$30</f>
        <v>-2021</v>
      </c>
    </row>
    <row r="17" spans="1:23" x14ac:dyDescent="0.3">
      <c r="A17" s="1" t="s">
        <v>73</v>
      </c>
      <c r="B17" s="1" t="s">
        <v>66</v>
      </c>
      <c r="C17" s="1" t="s">
        <v>67</v>
      </c>
      <c r="G17" s="1">
        <f>'3. Planned Capital'!B18</f>
        <v>0</v>
      </c>
      <c r="H17" s="1">
        <f>'3. Planned Capital'!D18</f>
        <v>0</v>
      </c>
      <c r="I17" s="1">
        <f>'3. Planned Capital'!E18</f>
        <v>0</v>
      </c>
      <c r="J17" s="50">
        <f>'3. Planned Capital'!F18</f>
        <v>0</v>
      </c>
      <c r="K17" s="50" t="e">
        <f>VLOOKUP(M17,'Dropdown Menus'!$F$4:$G$28,2,FALSE)*J17</f>
        <v>#N/A</v>
      </c>
      <c r="L17" s="50" t="e">
        <f t="shared" si="0"/>
        <v>#N/A</v>
      </c>
      <c r="M17" s="1">
        <f>I17-INSTRUCTIONS!$D$30</f>
        <v>-2021</v>
      </c>
      <c r="P17" s="1">
        <f>'5. DesiredNonEssential Capital'!B18</f>
        <v>0</v>
      </c>
      <c r="Q17" s="1">
        <f>'5. DesiredNonEssential Capital'!D18</f>
        <v>0</v>
      </c>
      <c r="R17" s="1">
        <f>'5. DesiredNonEssential Capital'!E18</f>
        <v>0</v>
      </c>
      <c r="S17" s="50">
        <f>'5. DesiredNonEssential Capital'!F18</f>
        <v>0</v>
      </c>
      <c r="T17" s="50" t="e">
        <f>VLOOKUP(W17,'Dropdown Menus'!$F$4:$G$28,2,FALSE)*S17</f>
        <v>#N/A</v>
      </c>
      <c r="U17" s="51" t="e">
        <f t="shared" si="1"/>
        <v>#N/A</v>
      </c>
      <c r="V17" s="50">
        <f>SUMIF('6. O&amp;M for Desired Capital'!B18:B60,'Report Tables'!P17,'6. O&amp;M for Desired Capital'!H18:H60)</f>
        <v>0</v>
      </c>
      <c r="W17" s="1">
        <f>R17-INSTRUCTIONS!$D$30</f>
        <v>-2021</v>
      </c>
    </row>
    <row r="18" spans="1:23" x14ac:dyDescent="0.3">
      <c r="A18" s="1">
        <f>'1. ASSETS'!D8</f>
        <v>0</v>
      </c>
      <c r="B18" s="47"/>
      <c r="C18" s="47">
        <f>'Dropdown Menus'!O8</f>
        <v>0</v>
      </c>
      <c r="G18" s="1">
        <f>'3. Planned Capital'!B19</f>
        <v>0</v>
      </c>
      <c r="H18" s="1">
        <f>'3. Planned Capital'!D19</f>
        <v>0</v>
      </c>
      <c r="I18" s="1">
        <f>'3. Planned Capital'!E19</f>
        <v>0</v>
      </c>
      <c r="J18" s="50">
        <f>'3. Planned Capital'!F19</f>
        <v>0</v>
      </c>
      <c r="K18" s="50" t="e">
        <f>VLOOKUP(M18,'Dropdown Menus'!$F$4:$G$28,2,FALSE)*J18</f>
        <v>#N/A</v>
      </c>
      <c r="L18" s="50" t="e">
        <f t="shared" si="0"/>
        <v>#N/A</v>
      </c>
      <c r="M18" s="1">
        <f>I18-INSTRUCTIONS!$D$30</f>
        <v>-2021</v>
      </c>
      <c r="P18" s="1">
        <f>'5. DesiredNonEssential Capital'!B19</f>
        <v>0</v>
      </c>
      <c r="Q18" s="1">
        <f>'5. DesiredNonEssential Capital'!D19</f>
        <v>0</v>
      </c>
      <c r="R18" s="1">
        <f>'5. DesiredNonEssential Capital'!E19</f>
        <v>0</v>
      </c>
      <c r="S18" s="50">
        <f>'5. DesiredNonEssential Capital'!F19</f>
        <v>0</v>
      </c>
      <c r="T18" s="50" t="e">
        <f>VLOOKUP(W18,'Dropdown Menus'!$F$4:$G$28,2,FALSE)*S18</f>
        <v>#N/A</v>
      </c>
      <c r="U18" s="51" t="e">
        <f t="shared" si="1"/>
        <v>#N/A</v>
      </c>
      <c r="V18" s="50">
        <f>SUMIF('6. O&amp;M for Desired Capital'!B19:B61,'Report Tables'!P18,'6. O&amp;M for Desired Capital'!H19:H61)</f>
        <v>0</v>
      </c>
      <c r="W18" s="1">
        <f>R18-INSTRUCTIONS!$D$30</f>
        <v>-2021</v>
      </c>
    </row>
    <row r="19" spans="1:23" x14ac:dyDescent="0.3">
      <c r="A19" s="1">
        <f>'1. ASSETS'!B9</f>
        <v>0</v>
      </c>
      <c r="B19" s="45"/>
      <c r="C19" s="45"/>
      <c r="G19" s="1">
        <f>'3. Planned Capital'!B20</f>
        <v>0</v>
      </c>
      <c r="H19" s="1">
        <f>'3. Planned Capital'!D20</f>
        <v>0</v>
      </c>
      <c r="I19" s="1">
        <f>'3. Planned Capital'!E20</f>
        <v>0</v>
      </c>
      <c r="J19" s="50">
        <f>'3. Planned Capital'!F20</f>
        <v>0</v>
      </c>
      <c r="K19" s="50" t="e">
        <f>VLOOKUP(M19,'Dropdown Menus'!$F$4:$G$28,2,FALSE)*J19</f>
        <v>#N/A</v>
      </c>
      <c r="L19" s="50" t="e">
        <f t="shared" si="0"/>
        <v>#N/A</v>
      </c>
      <c r="M19" s="1">
        <f>I19-INSTRUCTIONS!$D$30</f>
        <v>-2021</v>
      </c>
      <c r="P19" s="1">
        <f>'5. DesiredNonEssential Capital'!B20</f>
        <v>0</v>
      </c>
      <c r="Q19" s="1">
        <f>'5. DesiredNonEssential Capital'!D20</f>
        <v>0</v>
      </c>
      <c r="R19" s="1">
        <f>'5. DesiredNonEssential Capital'!E20</f>
        <v>0</v>
      </c>
      <c r="S19" s="50">
        <f>'5. DesiredNonEssential Capital'!F20</f>
        <v>0</v>
      </c>
      <c r="T19" s="50" t="e">
        <f>VLOOKUP(W19,'Dropdown Menus'!$F$4:$G$28,2,FALSE)*S19</f>
        <v>#N/A</v>
      </c>
      <c r="U19" s="51" t="e">
        <f t="shared" si="1"/>
        <v>#N/A</v>
      </c>
      <c r="V19" s="50">
        <f>SUMIF('6. O&amp;M for Desired Capital'!B20:B62,'Report Tables'!P19,'6. O&amp;M for Desired Capital'!H20:H62)</f>
        <v>0</v>
      </c>
      <c r="W19" s="1">
        <f>R19-INSTRUCTIONS!$D$30</f>
        <v>-2021</v>
      </c>
    </row>
    <row r="20" spans="1:23" x14ac:dyDescent="0.3">
      <c r="A20" s="1" t="s">
        <v>73</v>
      </c>
      <c r="B20" s="1" t="s">
        <v>66</v>
      </c>
      <c r="C20" s="1" t="s">
        <v>67</v>
      </c>
      <c r="G20" s="1">
        <f>'3. Planned Capital'!B21</f>
        <v>0</v>
      </c>
      <c r="H20" s="1">
        <f>'3. Planned Capital'!D21</f>
        <v>0</v>
      </c>
      <c r="I20" s="1">
        <f>'3. Planned Capital'!E21</f>
        <v>0</v>
      </c>
      <c r="J20" s="50">
        <f>'3. Planned Capital'!F21</f>
        <v>0</v>
      </c>
      <c r="K20" s="50" t="e">
        <f>VLOOKUP(M20,'Dropdown Menus'!$F$4:$G$28,2,FALSE)*J20</f>
        <v>#N/A</v>
      </c>
      <c r="L20" s="50" t="e">
        <f t="shared" si="0"/>
        <v>#N/A</v>
      </c>
      <c r="M20" s="1">
        <f>I20-INSTRUCTIONS!$D$30</f>
        <v>-2021</v>
      </c>
      <c r="P20" s="1">
        <f>'5. DesiredNonEssential Capital'!B21</f>
        <v>0</v>
      </c>
      <c r="Q20" s="1">
        <f>'5. DesiredNonEssential Capital'!D21</f>
        <v>0</v>
      </c>
      <c r="R20" s="1">
        <f>'5. DesiredNonEssential Capital'!E21</f>
        <v>0</v>
      </c>
      <c r="S20" s="50">
        <f>'5. DesiredNonEssential Capital'!F21</f>
        <v>0</v>
      </c>
      <c r="T20" s="50" t="e">
        <f>VLOOKUP(W20,'Dropdown Menus'!$F$4:$G$28,2,FALSE)*S20</f>
        <v>#N/A</v>
      </c>
      <c r="U20" s="51" t="e">
        <f t="shared" si="1"/>
        <v>#N/A</v>
      </c>
      <c r="V20" s="50">
        <f>SUMIF('6. O&amp;M for Desired Capital'!B21:B63,'Report Tables'!P20,'6. O&amp;M for Desired Capital'!H21:H63)</f>
        <v>0</v>
      </c>
      <c r="W20" s="1">
        <f>R20-INSTRUCTIONS!$D$30</f>
        <v>-2021</v>
      </c>
    </row>
    <row r="21" spans="1:23" x14ac:dyDescent="0.3">
      <c r="A21" s="1">
        <f>'1. ASSETS'!D9</f>
        <v>0</v>
      </c>
      <c r="B21" s="47"/>
      <c r="C21" s="47">
        <f>'Dropdown Menus'!O9</f>
        <v>0</v>
      </c>
      <c r="G21" s="1">
        <f>'3. Planned Capital'!B22</f>
        <v>0</v>
      </c>
      <c r="H21" s="1">
        <f>'3. Planned Capital'!D22</f>
        <v>0</v>
      </c>
      <c r="I21" s="1">
        <f>'3. Planned Capital'!E22</f>
        <v>0</v>
      </c>
      <c r="J21" s="50">
        <f>'3. Planned Capital'!F22</f>
        <v>0</v>
      </c>
      <c r="K21" s="50" t="e">
        <f>VLOOKUP(M21,'Dropdown Menus'!$F$4:$G$28,2,FALSE)*J21</f>
        <v>#N/A</v>
      </c>
      <c r="L21" s="50" t="e">
        <f t="shared" si="0"/>
        <v>#N/A</v>
      </c>
      <c r="M21" s="1">
        <f>I21-INSTRUCTIONS!$D$30</f>
        <v>-2021</v>
      </c>
      <c r="P21" s="1">
        <f>'5. DesiredNonEssential Capital'!B22</f>
        <v>0</v>
      </c>
      <c r="Q21" s="1">
        <f>'5. DesiredNonEssential Capital'!D22</f>
        <v>0</v>
      </c>
      <c r="R21" s="1">
        <f>'5. DesiredNonEssential Capital'!E22</f>
        <v>0</v>
      </c>
      <c r="S21" s="50">
        <f>'5. DesiredNonEssential Capital'!F22</f>
        <v>0</v>
      </c>
      <c r="T21" s="50" t="e">
        <f>VLOOKUP(W21,'Dropdown Menus'!$F$4:$G$28,2,FALSE)*S21</f>
        <v>#N/A</v>
      </c>
      <c r="U21" s="51" t="e">
        <f t="shared" si="1"/>
        <v>#N/A</v>
      </c>
      <c r="V21" s="50">
        <f>SUMIF('6. O&amp;M for Desired Capital'!B22:B64,'Report Tables'!P21,'6. O&amp;M for Desired Capital'!H22:H64)</f>
        <v>0</v>
      </c>
      <c r="W21" s="1">
        <f>R21-INSTRUCTIONS!$D$30</f>
        <v>-2021</v>
      </c>
    </row>
    <row r="22" spans="1:23" x14ac:dyDescent="0.3">
      <c r="A22" s="1">
        <f>'1. ASSETS'!B10</f>
        <v>0</v>
      </c>
      <c r="B22" s="45"/>
      <c r="C22" s="45"/>
      <c r="G22" s="1">
        <f>'3. Planned Capital'!B23</f>
        <v>0</v>
      </c>
      <c r="H22" s="1">
        <f>'3. Planned Capital'!D23</f>
        <v>0</v>
      </c>
      <c r="I22" s="1">
        <f>'3. Planned Capital'!E23</f>
        <v>0</v>
      </c>
      <c r="J22" s="50">
        <f>'3. Planned Capital'!F23</f>
        <v>0</v>
      </c>
      <c r="K22" s="50" t="e">
        <f>VLOOKUP(M22,'Dropdown Menus'!$F$4:$G$28,2,FALSE)*J22</f>
        <v>#N/A</v>
      </c>
      <c r="L22" s="50" t="e">
        <f t="shared" si="0"/>
        <v>#N/A</v>
      </c>
      <c r="M22" s="1">
        <f>I22-INSTRUCTIONS!$D$30</f>
        <v>-2021</v>
      </c>
      <c r="P22" s="1">
        <f>'5. DesiredNonEssential Capital'!B23</f>
        <v>0</v>
      </c>
      <c r="Q22" s="1">
        <f>'5. DesiredNonEssential Capital'!D23</f>
        <v>0</v>
      </c>
      <c r="R22" s="1">
        <f>'5. DesiredNonEssential Capital'!E23</f>
        <v>0</v>
      </c>
      <c r="S22" s="50">
        <f>'5. DesiredNonEssential Capital'!F23</f>
        <v>0</v>
      </c>
      <c r="T22" s="50" t="e">
        <f>VLOOKUP(W22,'Dropdown Menus'!$F$4:$G$28,2,FALSE)*S22</f>
        <v>#N/A</v>
      </c>
      <c r="U22" s="51" t="e">
        <f t="shared" si="1"/>
        <v>#N/A</v>
      </c>
      <c r="V22" s="50">
        <f>SUMIF('6. O&amp;M for Desired Capital'!B23:B65,'Report Tables'!P22,'6. O&amp;M for Desired Capital'!H23:H65)</f>
        <v>0</v>
      </c>
      <c r="W22" s="1">
        <f>R22-INSTRUCTIONS!$D$30</f>
        <v>-2021</v>
      </c>
    </row>
    <row r="23" spans="1:23" x14ac:dyDescent="0.3">
      <c r="A23" s="1" t="s">
        <v>73</v>
      </c>
      <c r="B23" s="1" t="s">
        <v>66</v>
      </c>
      <c r="C23" s="1" t="s">
        <v>67</v>
      </c>
      <c r="G23" s="1">
        <f>'3. Planned Capital'!B24</f>
        <v>0</v>
      </c>
      <c r="H23" s="1">
        <f>'3. Planned Capital'!D24</f>
        <v>0</v>
      </c>
      <c r="I23" s="1">
        <f>'3. Planned Capital'!E24</f>
        <v>0</v>
      </c>
      <c r="J23" s="50">
        <f>'3. Planned Capital'!F24</f>
        <v>0</v>
      </c>
      <c r="K23" s="50" t="e">
        <f>VLOOKUP(M23,'Dropdown Menus'!$F$4:$G$28,2,FALSE)*J23</f>
        <v>#N/A</v>
      </c>
      <c r="L23" s="50" t="e">
        <f t="shared" si="0"/>
        <v>#N/A</v>
      </c>
      <c r="M23" s="1">
        <f>I23-INSTRUCTIONS!$D$30</f>
        <v>-2021</v>
      </c>
      <c r="P23" s="1">
        <f>'5. DesiredNonEssential Capital'!B24</f>
        <v>0</v>
      </c>
      <c r="Q23" s="1">
        <f>'5. DesiredNonEssential Capital'!D24</f>
        <v>0</v>
      </c>
      <c r="R23" s="1">
        <f>'5. DesiredNonEssential Capital'!E24</f>
        <v>0</v>
      </c>
      <c r="S23" s="50">
        <f>'5. DesiredNonEssential Capital'!F24</f>
        <v>0</v>
      </c>
      <c r="T23" s="50" t="e">
        <f>VLOOKUP(W23,'Dropdown Menus'!$F$4:$G$28,2,FALSE)*S23</f>
        <v>#N/A</v>
      </c>
      <c r="U23" s="51" t="e">
        <f t="shared" si="1"/>
        <v>#N/A</v>
      </c>
      <c r="V23" s="50">
        <f>SUMIF('6. O&amp;M for Desired Capital'!B24:B66,'Report Tables'!P23,'6. O&amp;M for Desired Capital'!H24:H66)</f>
        <v>0</v>
      </c>
      <c r="W23" s="1">
        <f>R23-INSTRUCTIONS!$D$30</f>
        <v>-2021</v>
      </c>
    </row>
    <row r="24" spans="1:23" x14ac:dyDescent="0.3">
      <c r="A24" s="1">
        <f>'1. ASSETS'!D10</f>
        <v>0</v>
      </c>
      <c r="B24" s="47"/>
      <c r="C24" s="47">
        <f>'Dropdown Menus'!O10</f>
        <v>0</v>
      </c>
      <c r="G24" s="1">
        <f>'3. Planned Capital'!B25</f>
        <v>0</v>
      </c>
      <c r="H24" s="1">
        <f>'3. Planned Capital'!D25</f>
        <v>0</v>
      </c>
      <c r="I24" s="1">
        <f>'3. Planned Capital'!E25</f>
        <v>0</v>
      </c>
      <c r="J24" s="50">
        <f>'3. Planned Capital'!F25</f>
        <v>0</v>
      </c>
      <c r="K24" s="50" t="e">
        <f>VLOOKUP(M24,'Dropdown Menus'!$F$4:$G$28,2,FALSE)*J24</f>
        <v>#N/A</v>
      </c>
      <c r="L24" s="50" t="e">
        <f t="shared" si="0"/>
        <v>#N/A</v>
      </c>
      <c r="M24" s="1">
        <f>I24-INSTRUCTIONS!$D$30</f>
        <v>-2021</v>
      </c>
      <c r="P24" s="1">
        <f>'5. DesiredNonEssential Capital'!B25</f>
        <v>0</v>
      </c>
      <c r="Q24" s="1">
        <f>'5. DesiredNonEssential Capital'!D25</f>
        <v>0</v>
      </c>
      <c r="R24" s="1">
        <f>'5. DesiredNonEssential Capital'!E25</f>
        <v>0</v>
      </c>
      <c r="S24" s="50">
        <f>'5. DesiredNonEssential Capital'!F25</f>
        <v>0</v>
      </c>
      <c r="T24" s="50" t="e">
        <f>VLOOKUP(W24,'Dropdown Menus'!$F$4:$G$28,2,FALSE)*S24</f>
        <v>#N/A</v>
      </c>
      <c r="U24" s="51" t="e">
        <f t="shared" si="1"/>
        <v>#N/A</v>
      </c>
      <c r="V24" s="50">
        <f>SUMIF('6. O&amp;M for Desired Capital'!B25:B67,'Report Tables'!P24,'6. O&amp;M for Desired Capital'!H25:H67)</f>
        <v>0</v>
      </c>
      <c r="W24" s="1">
        <f>R24-INSTRUCTIONS!$D$30</f>
        <v>-2021</v>
      </c>
    </row>
    <row r="25" spans="1:23" x14ac:dyDescent="0.3">
      <c r="A25" s="1">
        <f>'1. ASSETS'!B11</f>
        <v>0</v>
      </c>
      <c r="B25" s="45"/>
      <c r="C25" s="45"/>
      <c r="G25" s="1">
        <f>'3. Planned Capital'!B26</f>
        <v>0</v>
      </c>
      <c r="H25" s="1">
        <f>'3. Planned Capital'!D26</f>
        <v>0</v>
      </c>
      <c r="I25" s="1">
        <f>'3. Planned Capital'!E26</f>
        <v>0</v>
      </c>
      <c r="J25" s="50">
        <f>'3. Planned Capital'!F26</f>
        <v>0</v>
      </c>
      <c r="K25" s="50" t="e">
        <f>VLOOKUP(M25,'Dropdown Menus'!$F$4:$G$28,2,FALSE)*J25</f>
        <v>#N/A</v>
      </c>
      <c r="L25" s="50" t="e">
        <f t="shared" si="0"/>
        <v>#N/A</v>
      </c>
      <c r="M25" s="1">
        <f>I25-INSTRUCTIONS!$D$30</f>
        <v>-2021</v>
      </c>
      <c r="P25" s="1">
        <f>'5. DesiredNonEssential Capital'!B26</f>
        <v>0</v>
      </c>
      <c r="Q25" s="1">
        <f>'5. DesiredNonEssential Capital'!D26</f>
        <v>0</v>
      </c>
      <c r="R25" s="1">
        <f>'5. DesiredNonEssential Capital'!E26</f>
        <v>0</v>
      </c>
      <c r="S25" s="50">
        <f>'5. DesiredNonEssential Capital'!F26</f>
        <v>0</v>
      </c>
      <c r="T25" s="50" t="e">
        <f>VLOOKUP(W25,'Dropdown Menus'!$F$4:$G$28,2,FALSE)*S25</f>
        <v>#N/A</v>
      </c>
      <c r="U25" s="51" t="e">
        <f t="shared" si="1"/>
        <v>#N/A</v>
      </c>
      <c r="V25" s="50">
        <f>SUMIF('6. O&amp;M for Desired Capital'!B26:B68,'Report Tables'!P25,'6. O&amp;M for Desired Capital'!H26:H68)</f>
        <v>0</v>
      </c>
      <c r="W25" s="1">
        <f>R25-INSTRUCTIONS!$D$30</f>
        <v>-2021</v>
      </c>
    </row>
    <row r="26" spans="1:23" x14ac:dyDescent="0.3">
      <c r="A26" s="1" t="s">
        <v>73</v>
      </c>
      <c r="B26" s="1" t="s">
        <v>66</v>
      </c>
      <c r="C26" s="1" t="s">
        <v>67</v>
      </c>
      <c r="G26" s="1">
        <f>'3. Planned Capital'!B27</f>
        <v>0</v>
      </c>
      <c r="H26" s="1">
        <f>'3. Planned Capital'!D27</f>
        <v>0</v>
      </c>
      <c r="I26" s="1">
        <f>'3. Planned Capital'!E27</f>
        <v>0</v>
      </c>
      <c r="J26" s="50">
        <f>'3. Planned Capital'!F27</f>
        <v>0</v>
      </c>
      <c r="K26" s="50" t="e">
        <f>VLOOKUP(M26,'Dropdown Menus'!$F$4:$G$28,2,FALSE)*J26</f>
        <v>#N/A</v>
      </c>
      <c r="L26" s="50" t="e">
        <f t="shared" si="0"/>
        <v>#N/A</v>
      </c>
      <c r="M26" s="1">
        <f>I26-INSTRUCTIONS!$D$30</f>
        <v>-2021</v>
      </c>
      <c r="P26" s="1">
        <f>'5. DesiredNonEssential Capital'!B27</f>
        <v>0</v>
      </c>
      <c r="Q26" s="1">
        <f>'5. DesiredNonEssential Capital'!D27</f>
        <v>0</v>
      </c>
      <c r="R26" s="1">
        <f>'5. DesiredNonEssential Capital'!E27</f>
        <v>0</v>
      </c>
      <c r="S26" s="50">
        <f>'5. DesiredNonEssential Capital'!F27</f>
        <v>0</v>
      </c>
      <c r="T26" s="50" t="e">
        <f>VLOOKUP(W26,'Dropdown Menus'!$F$4:$G$28,2,FALSE)*S26</f>
        <v>#N/A</v>
      </c>
      <c r="U26" s="51" t="e">
        <f t="shared" si="1"/>
        <v>#N/A</v>
      </c>
      <c r="V26" s="50">
        <f>SUMIF('6. O&amp;M for Desired Capital'!B27:B69,'Report Tables'!P26,'6. O&amp;M for Desired Capital'!H27:H69)</f>
        <v>0</v>
      </c>
      <c r="W26" s="1">
        <f>R26-INSTRUCTIONS!$D$30</f>
        <v>-2021</v>
      </c>
    </row>
    <row r="27" spans="1:23" x14ac:dyDescent="0.3">
      <c r="A27" s="1">
        <f>'1. ASSETS'!D11</f>
        <v>0</v>
      </c>
      <c r="B27" s="47"/>
      <c r="C27" s="47">
        <f>'Dropdown Menus'!O11</f>
        <v>0</v>
      </c>
      <c r="G27" s="1">
        <f>'3. Planned Capital'!B28</f>
        <v>0</v>
      </c>
      <c r="H27" s="1">
        <f>'3. Planned Capital'!D28</f>
        <v>0</v>
      </c>
      <c r="I27" s="1">
        <f>'3. Planned Capital'!E28</f>
        <v>0</v>
      </c>
      <c r="J27" s="50">
        <f>'3. Planned Capital'!F28</f>
        <v>0</v>
      </c>
      <c r="K27" s="50" t="e">
        <f>VLOOKUP(M27,'Dropdown Menus'!$F$4:$G$28,2,FALSE)*J27</f>
        <v>#N/A</v>
      </c>
      <c r="L27" s="50" t="e">
        <f t="shared" si="0"/>
        <v>#N/A</v>
      </c>
      <c r="M27" s="1">
        <f>I27-INSTRUCTIONS!$D$30</f>
        <v>-2021</v>
      </c>
      <c r="P27" s="1">
        <f>'5. DesiredNonEssential Capital'!B28</f>
        <v>0</v>
      </c>
      <c r="Q27" s="1">
        <f>'5. DesiredNonEssential Capital'!D28</f>
        <v>0</v>
      </c>
      <c r="R27" s="1">
        <f>'5. DesiredNonEssential Capital'!E28</f>
        <v>0</v>
      </c>
      <c r="S27" s="50">
        <f>'5. DesiredNonEssential Capital'!F28</f>
        <v>0</v>
      </c>
      <c r="T27" s="50" t="e">
        <f>VLOOKUP(W27,'Dropdown Menus'!$F$4:$G$28,2,FALSE)*S27</f>
        <v>#N/A</v>
      </c>
      <c r="U27" s="51" t="e">
        <f t="shared" si="1"/>
        <v>#N/A</v>
      </c>
      <c r="V27" s="50">
        <f>SUMIF('6. O&amp;M for Desired Capital'!B28:B70,'Report Tables'!P27,'6. O&amp;M for Desired Capital'!H28:H70)</f>
        <v>0</v>
      </c>
      <c r="W27" s="1">
        <f>R27-INSTRUCTIONS!$D$30</f>
        <v>-2021</v>
      </c>
    </row>
    <row r="28" spans="1:23" x14ac:dyDescent="0.3">
      <c r="A28" s="1">
        <f>'1. ASSETS'!B12</f>
        <v>0</v>
      </c>
      <c r="B28" s="45"/>
      <c r="C28" s="45"/>
      <c r="G28" s="1">
        <f>'3. Planned Capital'!B29</f>
        <v>0</v>
      </c>
      <c r="H28" s="1">
        <f>'3. Planned Capital'!D29</f>
        <v>0</v>
      </c>
      <c r="I28" s="1">
        <f>'3. Planned Capital'!E29</f>
        <v>0</v>
      </c>
      <c r="J28" s="50">
        <f>'3. Planned Capital'!F29</f>
        <v>0</v>
      </c>
      <c r="K28" s="50" t="e">
        <f>VLOOKUP(M28,'Dropdown Menus'!$F$4:$G$28,2,FALSE)*J28</f>
        <v>#N/A</v>
      </c>
      <c r="L28" s="50" t="e">
        <f t="shared" si="0"/>
        <v>#N/A</v>
      </c>
      <c r="M28" s="1">
        <f>I28-INSTRUCTIONS!$D$30</f>
        <v>-2021</v>
      </c>
      <c r="P28" s="1">
        <f>'5. DesiredNonEssential Capital'!B29</f>
        <v>0</v>
      </c>
      <c r="Q28" s="1">
        <f>'5. DesiredNonEssential Capital'!D29</f>
        <v>0</v>
      </c>
      <c r="R28" s="1">
        <f>'5. DesiredNonEssential Capital'!E29</f>
        <v>0</v>
      </c>
      <c r="S28" s="50">
        <f>'5. DesiredNonEssential Capital'!F29</f>
        <v>0</v>
      </c>
      <c r="T28" s="50" t="e">
        <f>VLOOKUP(W28,'Dropdown Menus'!$F$4:$G$28,2,FALSE)*S28</f>
        <v>#N/A</v>
      </c>
      <c r="U28" s="51" t="e">
        <f t="shared" si="1"/>
        <v>#N/A</v>
      </c>
      <c r="V28" s="50">
        <f>SUMIF('6. O&amp;M for Desired Capital'!B29:B71,'Report Tables'!P28,'6. O&amp;M for Desired Capital'!H29:H71)</f>
        <v>0</v>
      </c>
      <c r="W28" s="1">
        <f>R28-INSTRUCTIONS!$D$30</f>
        <v>-2021</v>
      </c>
    </row>
    <row r="29" spans="1:23" x14ac:dyDescent="0.3">
      <c r="A29" s="1" t="s">
        <v>73</v>
      </c>
      <c r="B29" s="1" t="s">
        <v>66</v>
      </c>
      <c r="C29" s="1" t="s">
        <v>67</v>
      </c>
      <c r="G29" s="1">
        <f>'3. Planned Capital'!B30</f>
        <v>0</v>
      </c>
      <c r="H29" s="1">
        <f>'3. Planned Capital'!D30</f>
        <v>0</v>
      </c>
      <c r="I29" s="1">
        <f>'3. Planned Capital'!E30</f>
        <v>0</v>
      </c>
      <c r="J29" s="50">
        <f>'3. Planned Capital'!F30</f>
        <v>0</v>
      </c>
      <c r="K29" s="50" t="e">
        <f>VLOOKUP(M29,'Dropdown Menus'!$F$4:$G$28,2,FALSE)*J29</f>
        <v>#N/A</v>
      </c>
      <c r="L29" s="50" t="e">
        <f t="shared" si="0"/>
        <v>#N/A</v>
      </c>
      <c r="M29" s="1">
        <f>I29-INSTRUCTIONS!$D$30</f>
        <v>-2021</v>
      </c>
      <c r="P29" s="1">
        <f>'5. DesiredNonEssential Capital'!B30</f>
        <v>0</v>
      </c>
      <c r="Q29" s="1">
        <f>'5. DesiredNonEssential Capital'!D30</f>
        <v>0</v>
      </c>
      <c r="R29" s="1">
        <f>'5. DesiredNonEssential Capital'!E30</f>
        <v>0</v>
      </c>
      <c r="S29" s="50">
        <f>'5. DesiredNonEssential Capital'!F30</f>
        <v>0</v>
      </c>
      <c r="T29" s="50" t="e">
        <f>VLOOKUP(W29,'Dropdown Menus'!$F$4:$G$28,2,FALSE)*S29</f>
        <v>#N/A</v>
      </c>
      <c r="U29" s="51" t="e">
        <f t="shared" si="1"/>
        <v>#N/A</v>
      </c>
      <c r="V29" s="50">
        <f>SUMIF('6. O&amp;M for Desired Capital'!B30:B72,'Report Tables'!P29,'6. O&amp;M for Desired Capital'!H30:H72)</f>
        <v>0</v>
      </c>
      <c r="W29" s="1">
        <f>R29-INSTRUCTIONS!$D$30</f>
        <v>-2021</v>
      </c>
    </row>
    <row r="30" spans="1:23" x14ac:dyDescent="0.3">
      <c r="A30" s="1">
        <f>'1. ASSETS'!D12</f>
        <v>0</v>
      </c>
      <c r="B30" s="47"/>
      <c r="C30" s="47">
        <f>'Dropdown Menus'!O12</f>
        <v>0</v>
      </c>
      <c r="G30" s="1">
        <f>'3. Planned Capital'!B31</f>
        <v>0</v>
      </c>
      <c r="H30" s="1">
        <f>'3. Planned Capital'!D31</f>
        <v>0</v>
      </c>
      <c r="I30" s="1">
        <f>'3. Planned Capital'!E31</f>
        <v>0</v>
      </c>
      <c r="J30" s="50">
        <f>'3. Planned Capital'!F31</f>
        <v>0</v>
      </c>
      <c r="K30" s="50" t="e">
        <f>VLOOKUP(M30,'Dropdown Menus'!$F$4:$G$28,2,FALSE)*J30</f>
        <v>#N/A</v>
      </c>
      <c r="L30" s="50" t="e">
        <f t="shared" si="0"/>
        <v>#N/A</v>
      </c>
      <c r="M30" s="1">
        <f>I30-INSTRUCTIONS!$D$30</f>
        <v>-2021</v>
      </c>
      <c r="P30" s="1">
        <f>'5. DesiredNonEssential Capital'!B31</f>
        <v>0</v>
      </c>
      <c r="Q30" s="1">
        <f>'5. DesiredNonEssential Capital'!D31</f>
        <v>0</v>
      </c>
      <c r="R30" s="1">
        <f>'5. DesiredNonEssential Capital'!E31</f>
        <v>0</v>
      </c>
      <c r="S30" s="50">
        <f>'5. DesiredNonEssential Capital'!F31</f>
        <v>0</v>
      </c>
      <c r="T30" s="50" t="e">
        <f>VLOOKUP(W30,'Dropdown Menus'!$F$4:$G$28,2,FALSE)*S30</f>
        <v>#N/A</v>
      </c>
      <c r="U30" s="51" t="e">
        <f t="shared" si="1"/>
        <v>#N/A</v>
      </c>
      <c r="V30" s="50">
        <f>SUMIF('6. O&amp;M for Desired Capital'!B31:B73,'Report Tables'!P30,'6. O&amp;M for Desired Capital'!H31:H73)</f>
        <v>0</v>
      </c>
      <c r="W30" s="1">
        <f>R30-INSTRUCTIONS!$D$30</f>
        <v>-2021</v>
      </c>
    </row>
    <row r="31" spans="1:23" x14ac:dyDescent="0.3">
      <c r="A31" s="1">
        <f>'1. ASSETS'!B13</f>
        <v>0</v>
      </c>
      <c r="B31" s="45"/>
      <c r="C31" s="45"/>
      <c r="G31" s="1">
        <f>'3. Planned Capital'!B32</f>
        <v>0</v>
      </c>
      <c r="H31" s="1">
        <f>'3. Planned Capital'!D32</f>
        <v>0</v>
      </c>
      <c r="I31" s="1">
        <f>'3. Planned Capital'!E32</f>
        <v>0</v>
      </c>
      <c r="J31" s="50">
        <f>'3. Planned Capital'!F32</f>
        <v>0</v>
      </c>
      <c r="K31" s="50" t="e">
        <f>VLOOKUP(M31,'Dropdown Menus'!$F$4:$G$28,2,FALSE)*J31</f>
        <v>#N/A</v>
      </c>
      <c r="L31" s="50" t="e">
        <f t="shared" si="0"/>
        <v>#N/A</v>
      </c>
      <c r="M31" s="1">
        <f>I31-INSTRUCTIONS!$D$30</f>
        <v>-2021</v>
      </c>
      <c r="P31" s="1">
        <f>'5. DesiredNonEssential Capital'!B32</f>
        <v>0</v>
      </c>
      <c r="Q31" s="1">
        <f>'5. DesiredNonEssential Capital'!D32</f>
        <v>0</v>
      </c>
      <c r="R31" s="1">
        <f>'5. DesiredNonEssential Capital'!E32</f>
        <v>0</v>
      </c>
      <c r="S31" s="50">
        <f>'5. DesiredNonEssential Capital'!F32</f>
        <v>0</v>
      </c>
      <c r="T31" s="50" t="e">
        <f>VLOOKUP(W31,'Dropdown Menus'!$F$4:$G$28,2,FALSE)*S31</f>
        <v>#N/A</v>
      </c>
      <c r="U31" s="51" t="e">
        <f t="shared" si="1"/>
        <v>#N/A</v>
      </c>
      <c r="V31" s="50">
        <f>SUMIF('6. O&amp;M for Desired Capital'!B32:B74,'Report Tables'!P31,'6. O&amp;M for Desired Capital'!H32:H74)</f>
        <v>0</v>
      </c>
      <c r="W31" s="1">
        <f>R31-INSTRUCTIONS!$D$30</f>
        <v>-2021</v>
      </c>
    </row>
    <row r="32" spans="1:23" x14ac:dyDescent="0.3">
      <c r="A32" s="1" t="s">
        <v>73</v>
      </c>
      <c r="B32" s="1" t="s">
        <v>66</v>
      </c>
      <c r="C32" s="1" t="s">
        <v>67</v>
      </c>
      <c r="G32" s="1">
        <f>'3. Planned Capital'!B33</f>
        <v>0</v>
      </c>
      <c r="H32" s="1">
        <f>'3. Planned Capital'!D33</f>
        <v>0</v>
      </c>
      <c r="I32" s="1">
        <f>'3. Planned Capital'!E33</f>
        <v>0</v>
      </c>
      <c r="J32" s="50">
        <f>'3. Planned Capital'!F33</f>
        <v>0</v>
      </c>
      <c r="K32" s="50" t="e">
        <f>VLOOKUP(M32,'Dropdown Menus'!$F$4:$G$28,2,FALSE)*J32</f>
        <v>#N/A</v>
      </c>
      <c r="L32" s="50" t="e">
        <f t="shared" si="0"/>
        <v>#N/A</v>
      </c>
      <c r="M32" s="1">
        <f>I32-INSTRUCTIONS!$D$30</f>
        <v>-2021</v>
      </c>
      <c r="P32" s="1">
        <f>'5. DesiredNonEssential Capital'!B33</f>
        <v>0</v>
      </c>
      <c r="Q32" s="1">
        <f>'5. DesiredNonEssential Capital'!D33</f>
        <v>0</v>
      </c>
      <c r="R32" s="1">
        <f>'5. DesiredNonEssential Capital'!E33</f>
        <v>0</v>
      </c>
      <c r="S32" s="50">
        <f>'5. DesiredNonEssential Capital'!F33</f>
        <v>0</v>
      </c>
      <c r="T32" s="50" t="e">
        <f>VLOOKUP(W32,'Dropdown Menus'!$F$4:$G$28,2,FALSE)*S32</f>
        <v>#N/A</v>
      </c>
      <c r="U32" s="51" t="e">
        <f t="shared" si="1"/>
        <v>#N/A</v>
      </c>
      <c r="V32" s="50">
        <f>SUMIF('6. O&amp;M for Desired Capital'!B33:B75,'Report Tables'!P32,'6. O&amp;M for Desired Capital'!H33:H75)</f>
        <v>0</v>
      </c>
      <c r="W32" s="1">
        <f>R32-INSTRUCTIONS!$D$30</f>
        <v>-2021</v>
      </c>
    </row>
    <row r="33" spans="1:23" x14ac:dyDescent="0.3">
      <c r="A33" s="1">
        <f>'1. ASSETS'!D13</f>
        <v>0</v>
      </c>
      <c r="B33" s="47"/>
      <c r="C33" s="47">
        <f>'Dropdown Menus'!O13</f>
        <v>0</v>
      </c>
      <c r="G33" s="1">
        <f>'3. Planned Capital'!B34</f>
        <v>0</v>
      </c>
      <c r="H33" s="1">
        <f>'3. Planned Capital'!D34</f>
        <v>0</v>
      </c>
      <c r="I33" s="1">
        <f>'3. Planned Capital'!E34</f>
        <v>0</v>
      </c>
      <c r="J33" s="50">
        <f>'3. Planned Capital'!F34</f>
        <v>0</v>
      </c>
      <c r="K33" s="50" t="e">
        <f>VLOOKUP(M33,'Dropdown Menus'!$F$4:$G$28,2,FALSE)*J33</f>
        <v>#N/A</v>
      </c>
      <c r="L33" s="50" t="e">
        <f t="shared" si="0"/>
        <v>#N/A</v>
      </c>
      <c r="M33" s="1">
        <f>I33-INSTRUCTIONS!$D$30</f>
        <v>-2021</v>
      </c>
      <c r="P33" s="1">
        <f>'5. DesiredNonEssential Capital'!B34</f>
        <v>0</v>
      </c>
      <c r="Q33" s="1">
        <f>'5. DesiredNonEssential Capital'!D34</f>
        <v>0</v>
      </c>
      <c r="R33" s="1">
        <f>'5. DesiredNonEssential Capital'!E34</f>
        <v>0</v>
      </c>
      <c r="S33" s="50">
        <f>'5. DesiredNonEssential Capital'!F34</f>
        <v>0</v>
      </c>
      <c r="T33" s="50" t="e">
        <f>VLOOKUP(W33,'Dropdown Menus'!$F$4:$G$28,2,FALSE)*S33</f>
        <v>#N/A</v>
      </c>
      <c r="U33" s="51" t="e">
        <f t="shared" si="1"/>
        <v>#N/A</v>
      </c>
      <c r="V33" s="50">
        <f>SUMIF('6. O&amp;M for Desired Capital'!B34:B76,'Report Tables'!P33,'6. O&amp;M for Desired Capital'!H34:H76)</f>
        <v>0</v>
      </c>
      <c r="W33" s="1">
        <f>R33-INSTRUCTIONS!$D$30</f>
        <v>-2021</v>
      </c>
    </row>
    <row r="34" spans="1:23" x14ac:dyDescent="0.3">
      <c r="A34" s="1">
        <f>'1. ASSETS'!B14</f>
        <v>0</v>
      </c>
      <c r="B34" s="45"/>
      <c r="C34" s="45"/>
      <c r="G34" s="1">
        <f>'3. Planned Capital'!B35</f>
        <v>0</v>
      </c>
      <c r="H34" s="1">
        <f>'3. Planned Capital'!D35</f>
        <v>0</v>
      </c>
      <c r="I34" s="1">
        <f>'3. Planned Capital'!E35</f>
        <v>0</v>
      </c>
      <c r="J34" s="50">
        <f>'3. Planned Capital'!F35</f>
        <v>0</v>
      </c>
      <c r="K34" s="50" t="e">
        <f>VLOOKUP(M34,'Dropdown Menus'!$F$4:$G$28,2,FALSE)*J34</f>
        <v>#N/A</v>
      </c>
      <c r="L34" s="50" t="e">
        <f t="shared" si="0"/>
        <v>#N/A</v>
      </c>
      <c r="M34" s="1">
        <f>I34-INSTRUCTIONS!$D$30</f>
        <v>-2021</v>
      </c>
      <c r="P34" s="1">
        <f>'5. DesiredNonEssential Capital'!B35</f>
        <v>0</v>
      </c>
      <c r="Q34" s="1">
        <f>'5. DesiredNonEssential Capital'!D35</f>
        <v>0</v>
      </c>
      <c r="R34" s="1">
        <f>'5. DesiredNonEssential Capital'!E35</f>
        <v>0</v>
      </c>
      <c r="S34" s="50">
        <f>'5. DesiredNonEssential Capital'!F35</f>
        <v>0</v>
      </c>
      <c r="T34" s="50" t="e">
        <f>VLOOKUP(W34,'Dropdown Menus'!$F$4:$G$28,2,FALSE)*S34</f>
        <v>#N/A</v>
      </c>
      <c r="U34" s="51" t="e">
        <f t="shared" si="1"/>
        <v>#N/A</v>
      </c>
      <c r="V34" s="50">
        <f>SUMIF('6. O&amp;M for Desired Capital'!B35:B77,'Report Tables'!P34,'6. O&amp;M for Desired Capital'!H35:H77)</f>
        <v>0</v>
      </c>
      <c r="W34" s="1">
        <f>R34-INSTRUCTIONS!$D$30</f>
        <v>-2021</v>
      </c>
    </row>
    <row r="35" spans="1:23" x14ac:dyDescent="0.3">
      <c r="A35" s="1" t="s">
        <v>73</v>
      </c>
      <c r="B35" s="1" t="s">
        <v>66</v>
      </c>
      <c r="C35" s="1" t="s">
        <v>67</v>
      </c>
      <c r="G35" s="1">
        <f>'3. Planned Capital'!B36</f>
        <v>0</v>
      </c>
      <c r="H35" s="1">
        <f>'3. Planned Capital'!D36</f>
        <v>0</v>
      </c>
      <c r="I35" s="1">
        <f>'3. Planned Capital'!E36</f>
        <v>0</v>
      </c>
      <c r="J35" s="50">
        <f>'3. Planned Capital'!F36</f>
        <v>0</v>
      </c>
      <c r="K35" s="50" t="e">
        <f>VLOOKUP(M35,'Dropdown Menus'!$F$4:$G$28,2,FALSE)*J35</f>
        <v>#N/A</v>
      </c>
      <c r="L35" s="50" t="e">
        <f t="shared" si="0"/>
        <v>#N/A</v>
      </c>
      <c r="M35" s="1">
        <f>I35-INSTRUCTIONS!$D$30</f>
        <v>-2021</v>
      </c>
      <c r="P35" s="1">
        <f>'5. DesiredNonEssential Capital'!B36</f>
        <v>0</v>
      </c>
      <c r="Q35" s="1">
        <f>'5. DesiredNonEssential Capital'!D36</f>
        <v>0</v>
      </c>
      <c r="R35" s="1">
        <f>'5. DesiredNonEssential Capital'!E36</f>
        <v>0</v>
      </c>
      <c r="S35" s="50">
        <f>'5. DesiredNonEssential Capital'!F36</f>
        <v>0</v>
      </c>
      <c r="T35" s="50" t="e">
        <f>VLOOKUP(W35,'Dropdown Menus'!$F$4:$G$28,2,FALSE)*S35</f>
        <v>#N/A</v>
      </c>
      <c r="U35" s="51" t="e">
        <f t="shared" si="1"/>
        <v>#N/A</v>
      </c>
      <c r="V35" s="50">
        <f>SUMIF('6. O&amp;M for Desired Capital'!B36:B78,'Report Tables'!P35,'6. O&amp;M for Desired Capital'!H36:H78)</f>
        <v>0</v>
      </c>
      <c r="W35" s="1">
        <f>R35-INSTRUCTIONS!$D$30</f>
        <v>-2021</v>
      </c>
    </row>
    <row r="36" spans="1:23" x14ac:dyDescent="0.3">
      <c r="A36" s="1">
        <f>'1. ASSETS'!D14</f>
        <v>0</v>
      </c>
      <c r="B36" s="47"/>
      <c r="C36" s="47">
        <f>'Dropdown Menus'!O14</f>
        <v>0</v>
      </c>
      <c r="G36" s="1">
        <f>'3. Planned Capital'!B37</f>
        <v>0</v>
      </c>
      <c r="H36" s="1">
        <f>'3. Planned Capital'!D37</f>
        <v>0</v>
      </c>
      <c r="I36" s="1">
        <f>'3. Planned Capital'!E37</f>
        <v>0</v>
      </c>
      <c r="J36" s="50">
        <f>'3. Planned Capital'!F37</f>
        <v>0</v>
      </c>
      <c r="K36" s="50" t="e">
        <f>VLOOKUP(M36,'Dropdown Menus'!$F$4:$G$28,2,FALSE)*J36</f>
        <v>#N/A</v>
      </c>
      <c r="L36" s="50" t="e">
        <f t="shared" si="0"/>
        <v>#N/A</v>
      </c>
      <c r="M36" s="1">
        <f>I36-INSTRUCTIONS!$D$30</f>
        <v>-2021</v>
      </c>
      <c r="P36" s="1">
        <f>'5. DesiredNonEssential Capital'!B37</f>
        <v>0</v>
      </c>
      <c r="Q36" s="1">
        <f>'5. DesiredNonEssential Capital'!D37</f>
        <v>0</v>
      </c>
      <c r="R36" s="1">
        <f>'5. DesiredNonEssential Capital'!E37</f>
        <v>0</v>
      </c>
      <c r="S36" s="50">
        <f>'5. DesiredNonEssential Capital'!F37</f>
        <v>0</v>
      </c>
      <c r="T36" s="50" t="e">
        <f>VLOOKUP(W36,'Dropdown Menus'!$F$4:$G$28,2,FALSE)*S36</f>
        <v>#N/A</v>
      </c>
      <c r="U36" s="51" t="e">
        <f t="shared" si="1"/>
        <v>#N/A</v>
      </c>
      <c r="V36" s="50">
        <f>SUMIF('6. O&amp;M for Desired Capital'!B37:B79,'Report Tables'!P36,'6. O&amp;M for Desired Capital'!H37:H79)</f>
        <v>0</v>
      </c>
      <c r="W36" s="1">
        <f>R36-INSTRUCTIONS!$D$30</f>
        <v>-2021</v>
      </c>
    </row>
    <row r="37" spans="1:23" x14ac:dyDescent="0.3">
      <c r="A37" s="1">
        <f>'1. ASSETS'!B15</f>
        <v>0</v>
      </c>
      <c r="B37" s="45"/>
      <c r="C37" s="45"/>
      <c r="G37" s="1">
        <f>'3. Planned Capital'!B38</f>
        <v>0</v>
      </c>
      <c r="H37" s="1">
        <f>'3. Planned Capital'!D38</f>
        <v>0</v>
      </c>
      <c r="I37" s="1">
        <f>'3. Planned Capital'!E38</f>
        <v>0</v>
      </c>
      <c r="J37" s="50">
        <f>'3. Planned Capital'!F38</f>
        <v>0</v>
      </c>
      <c r="K37" s="50" t="e">
        <f>VLOOKUP(M37,'Dropdown Menus'!$F$4:$G$28,2,FALSE)*J37</f>
        <v>#N/A</v>
      </c>
      <c r="L37" s="50" t="e">
        <f t="shared" si="0"/>
        <v>#N/A</v>
      </c>
      <c r="M37" s="1">
        <f>I37-INSTRUCTIONS!$D$30</f>
        <v>-2021</v>
      </c>
      <c r="P37" s="1">
        <f>'5. DesiredNonEssential Capital'!B38</f>
        <v>0</v>
      </c>
      <c r="Q37" s="1">
        <f>'5. DesiredNonEssential Capital'!D38</f>
        <v>0</v>
      </c>
      <c r="R37" s="1">
        <f>'5. DesiredNonEssential Capital'!E38</f>
        <v>0</v>
      </c>
      <c r="S37" s="50">
        <f>'5. DesiredNonEssential Capital'!F38</f>
        <v>0</v>
      </c>
      <c r="T37" s="50" t="e">
        <f>VLOOKUP(W37,'Dropdown Menus'!$F$4:$G$28,2,FALSE)*S37</f>
        <v>#N/A</v>
      </c>
      <c r="U37" s="51" t="e">
        <f t="shared" si="1"/>
        <v>#N/A</v>
      </c>
      <c r="V37" s="50">
        <f>SUMIF('6. O&amp;M for Desired Capital'!B38:B80,'Report Tables'!P37,'6. O&amp;M for Desired Capital'!H38:H80)</f>
        <v>0</v>
      </c>
      <c r="W37" s="1">
        <f>R37-INSTRUCTIONS!$D$30</f>
        <v>-2021</v>
      </c>
    </row>
    <row r="38" spans="1:23" x14ac:dyDescent="0.3">
      <c r="A38" s="1" t="s">
        <v>73</v>
      </c>
      <c r="B38" s="1" t="s">
        <v>66</v>
      </c>
      <c r="C38" s="1" t="s">
        <v>67</v>
      </c>
      <c r="G38" s="1">
        <f>'3. Planned Capital'!B39</f>
        <v>0</v>
      </c>
      <c r="H38" s="1">
        <f>'3. Planned Capital'!D39</f>
        <v>0</v>
      </c>
      <c r="I38" s="1">
        <f>'3. Planned Capital'!E39</f>
        <v>0</v>
      </c>
      <c r="J38" s="50">
        <f>'3. Planned Capital'!F39</f>
        <v>0</v>
      </c>
      <c r="K38" s="50" t="e">
        <f>VLOOKUP(M38,'Dropdown Menus'!$F$4:$G$28,2,FALSE)*J38</f>
        <v>#N/A</v>
      </c>
      <c r="L38" s="50" t="e">
        <f t="shared" si="0"/>
        <v>#N/A</v>
      </c>
      <c r="M38" s="1">
        <f>I38-INSTRUCTIONS!$D$30</f>
        <v>-2021</v>
      </c>
      <c r="P38" s="1">
        <f>'5. DesiredNonEssential Capital'!B39</f>
        <v>0</v>
      </c>
      <c r="Q38" s="1">
        <f>'5. DesiredNonEssential Capital'!D39</f>
        <v>0</v>
      </c>
      <c r="R38" s="1">
        <f>'5. DesiredNonEssential Capital'!E39</f>
        <v>0</v>
      </c>
      <c r="S38" s="50">
        <f>'5. DesiredNonEssential Capital'!F39</f>
        <v>0</v>
      </c>
      <c r="T38" s="50" t="e">
        <f>VLOOKUP(W38,'Dropdown Menus'!$F$4:$G$28,2,FALSE)*S38</f>
        <v>#N/A</v>
      </c>
      <c r="U38" s="51" t="e">
        <f t="shared" si="1"/>
        <v>#N/A</v>
      </c>
      <c r="V38" s="50">
        <f>SUMIF('6. O&amp;M for Desired Capital'!B39:B81,'Report Tables'!P38,'6. O&amp;M for Desired Capital'!H39:H81)</f>
        <v>0</v>
      </c>
      <c r="W38" s="1">
        <f>R38-INSTRUCTIONS!$D$30</f>
        <v>-2021</v>
      </c>
    </row>
    <row r="39" spans="1:23" x14ac:dyDescent="0.3">
      <c r="A39" s="1">
        <f>'1. ASSETS'!D15</f>
        <v>0</v>
      </c>
      <c r="B39" s="47"/>
      <c r="C39" s="47">
        <f>'Dropdown Menus'!O15</f>
        <v>0</v>
      </c>
      <c r="G39" s="1">
        <f>'3. Planned Capital'!B40</f>
        <v>0</v>
      </c>
      <c r="H39" s="1">
        <f>'3. Planned Capital'!D40</f>
        <v>0</v>
      </c>
      <c r="I39" s="1">
        <f>'3. Planned Capital'!E40</f>
        <v>0</v>
      </c>
      <c r="J39" s="50">
        <f>'3. Planned Capital'!F40</f>
        <v>0</v>
      </c>
      <c r="K39" s="50" t="e">
        <f>VLOOKUP(M39,'Dropdown Menus'!$F$4:$G$28,2,FALSE)*J39</f>
        <v>#N/A</v>
      </c>
      <c r="L39" s="50" t="e">
        <f t="shared" si="0"/>
        <v>#N/A</v>
      </c>
      <c r="M39" s="1">
        <f>I39-INSTRUCTIONS!$D$30</f>
        <v>-2021</v>
      </c>
      <c r="P39" s="1">
        <f>'5. DesiredNonEssential Capital'!B40</f>
        <v>0</v>
      </c>
      <c r="Q39" s="1">
        <f>'5. DesiredNonEssential Capital'!D40</f>
        <v>0</v>
      </c>
      <c r="R39" s="1">
        <f>'5. DesiredNonEssential Capital'!E40</f>
        <v>0</v>
      </c>
      <c r="S39" s="50">
        <f>'5. DesiredNonEssential Capital'!F40</f>
        <v>0</v>
      </c>
      <c r="T39" s="50" t="e">
        <f>VLOOKUP(W39,'Dropdown Menus'!$F$4:$G$28,2,FALSE)*S39</f>
        <v>#N/A</v>
      </c>
      <c r="U39" s="51" t="e">
        <f t="shared" si="1"/>
        <v>#N/A</v>
      </c>
      <c r="V39" s="50">
        <f>SUMIF('6. O&amp;M for Desired Capital'!B40:B82,'Report Tables'!P39,'6. O&amp;M for Desired Capital'!H40:H82)</f>
        <v>0</v>
      </c>
      <c r="W39" s="1">
        <f>R39-INSTRUCTIONS!$D$30</f>
        <v>-2021</v>
      </c>
    </row>
    <row r="40" spans="1:23" x14ac:dyDescent="0.3">
      <c r="A40" s="1">
        <f>'1. ASSETS'!B16</f>
        <v>0</v>
      </c>
      <c r="B40" s="45"/>
      <c r="C40" s="45"/>
      <c r="G40" s="1">
        <f>'3. Planned Capital'!B41</f>
        <v>0</v>
      </c>
      <c r="H40" s="1">
        <f>'3. Planned Capital'!D41</f>
        <v>0</v>
      </c>
      <c r="I40" s="1">
        <f>'3. Planned Capital'!E41</f>
        <v>0</v>
      </c>
      <c r="J40" s="50">
        <f>'3. Planned Capital'!F41</f>
        <v>0</v>
      </c>
      <c r="K40" s="50" t="e">
        <f>VLOOKUP(M40,'Dropdown Menus'!$F$4:$G$28,2,FALSE)*J40</f>
        <v>#N/A</v>
      </c>
      <c r="L40" s="50" t="e">
        <f t="shared" si="0"/>
        <v>#N/A</v>
      </c>
      <c r="M40" s="1">
        <f>I40-INSTRUCTIONS!$D$30</f>
        <v>-2021</v>
      </c>
      <c r="P40" s="1">
        <f>'5. DesiredNonEssential Capital'!B41</f>
        <v>0</v>
      </c>
      <c r="Q40" s="1">
        <f>'5. DesiredNonEssential Capital'!D41</f>
        <v>0</v>
      </c>
      <c r="R40" s="1">
        <f>'5. DesiredNonEssential Capital'!E41</f>
        <v>0</v>
      </c>
      <c r="S40" s="50">
        <f>'5. DesiredNonEssential Capital'!F41</f>
        <v>0</v>
      </c>
      <c r="T40" s="50" t="e">
        <f>VLOOKUP(W40,'Dropdown Menus'!$F$4:$G$28,2,FALSE)*S40</f>
        <v>#N/A</v>
      </c>
      <c r="U40" s="51" t="e">
        <f t="shared" si="1"/>
        <v>#N/A</v>
      </c>
      <c r="V40" s="50">
        <f>SUMIF('6. O&amp;M for Desired Capital'!B41:B83,'Report Tables'!P40,'6. O&amp;M for Desired Capital'!H41:H83)</f>
        <v>0</v>
      </c>
      <c r="W40" s="1">
        <f>R40-INSTRUCTIONS!$D$30</f>
        <v>-2021</v>
      </c>
    </row>
    <row r="41" spans="1:23" x14ac:dyDescent="0.3">
      <c r="A41" s="1" t="s">
        <v>73</v>
      </c>
      <c r="B41" s="1" t="s">
        <v>66</v>
      </c>
      <c r="C41" s="1" t="s">
        <v>67</v>
      </c>
      <c r="G41" s="1">
        <f>'3. Planned Capital'!B42</f>
        <v>0</v>
      </c>
      <c r="H41" s="1">
        <f>'3. Planned Capital'!D42</f>
        <v>0</v>
      </c>
      <c r="I41" s="1">
        <f>'3. Planned Capital'!E42</f>
        <v>0</v>
      </c>
      <c r="J41" s="50">
        <f>'3. Planned Capital'!F42</f>
        <v>0</v>
      </c>
      <c r="K41" s="50" t="e">
        <f>VLOOKUP(M41,'Dropdown Menus'!$F$4:$G$28,2,FALSE)*J41</f>
        <v>#N/A</v>
      </c>
      <c r="L41" s="50" t="e">
        <f t="shared" si="0"/>
        <v>#N/A</v>
      </c>
      <c r="M41" s="1">
        <f>I41-INSTRUCTIONS!$D$30</f>
        <v>-2021</v>
      </c>
      <c r="P41" s="1">
        <f>'5. DesiredNonEssential Capital'!B42</f>
        <v>0</v>
      </c>
      <c r="Q41" s="1">
        <f>'5. DesiredNonEssential Capital'!D42</f>
        <v>0</v>
      </c>
      <c r="R41" s="1">
        <f>'5. DesiredNonEssential Capital'!E42</f>
        <v>0</v>
      </c>
      <c r="S41" s="50">
        <f>'5. DesiredNonEssential Capital'!F42</f>
        <v>0</v>
      </c>
      <c r="T41" s="50" t="e">
        <f>VLOOKUP(W41,'Dropdown Menus'!$F$4:$G$28,2,FALSE)*S41</f>
        <v>#N/A</v>
      </c>
      <c r="U41" s="51" t="e">
        <f t="shared" si="1"/>
        <v>#N/A</v>
      </c>
      <c r="V41" s="50">
        <f>SUMIF('6. O&amp;M for Desired Capital'!B42:B84,'Report Tables'!P41,'6. O&amp;M for Desired Capital'!H42:H84)</f>
        <v>0</v>
      </c>
      <c r="W41" s="1">
        <f>R41-INSTRUCTIONS!$D$30</f>
        <v>-2021</v>
      </c>
    </row>
    <row r="42" spans="1:23" x14ac:dyDescent="0.3">
      <c r="A42" s="1">
        <f>'1. ASSETS'!D16</f>
        <v>0</v>
      </c>
      <c r="B42" s="47"/>
      <c r="C42" s="47">
        <f>'Dropdown Menus'!O16</f>
        <v>0</v>
      </c>
      <c r="G42" s="1">
        <f>'3. Planned Capital'!B43</f>
        <v>0</v>
      </c>
      <c r="H42" s="1">
        <f>'3. Planned Capital'!D43</f>
        <v>0</v>
      </c>
      <c r="I42" s="1">
        <f>'3. Planned Capital'!E43</f>
        <v>0</v>
      </c>
      <c r="J42" s="50">
        <f>'3. Planned Capital'!F43</f>
        <v>0</v>
      </c>
      <c r="K42" s="50" t="e">
        <f>VLOOKUP(M42,'Dropdown Menus'!$F$4:$G$28,2,FALSE)*J42</f>
        <v>#N/A</v>
      </c>
      <c r="L42" s="50" t="e">
        <f t="shared" si="0"/>
        <v>#N/A</v>
      </c>
      <c r="M42" s="1">
        <f>I42-INSTRUCTIONS!$D$30</f>
        <v>-2021</v>
      </c>
      <c r="P42" s="1">
        <f>'5. DesiredNonEssential Capital'!B43</f>
        <v>0</v>
      </c>
      <c r="Q42" s="1">
        <f>'5. DesiredNonEssential Capital'!D43</f>
        <v>0</v>
      </c>
      <c r="R42" s="1">
        <f>'5. DesiredNonEssential Capital'!E43</f>
        <v>0</v>
      </c>
      <c r="S42" s="50">
        <f>'5. DesiredNonEssential Capital'!F43</f>
        <v>0</v>
      </c>
      <c r="T42" s="50" t="e">
        <f>VLOOKUP(W42,'Dropdown Menus'!$F$4:$G$28,2,FALSE)*S42</f>
        <v>#N/A</v>
      </c>
      <c r="U42" s="51" t="e">
        <f t="shared" si="1"/>
        <v>#N/A</v>
      </c>
      <c r="V42" s="50">
        <f>SUMIF('6. O&amp;M for Desired Capital'!B43:B85,'Report Tables'!P42,'6. O&amp;M for Desired Capital'!H43:H85)</f>
        <v>0</v>
      </c>
      <c r="W42" s="1">
        <f>R42-INSTRUCTIONS!$D$30</f>
        <v>-2021</v>
      </c>
    </row>
    <row r="43" spans="1:23" x14ac:dyDescent="0.3">
      <c r="A43" s="1">
        <f>'1. ASSETS'!B17</f>
        <v>0</v>
      </c>
      <c r="B43" s="45"/>
      <c r="C43" s="45"/>
      <c r="G43" s="1">
        <f>'3. Planned Capital'!B44</f>
        <v>0</v>
      </c>
      <c r="H43" s="1">
        <f>'3. Planned Capital'!D44</f>
        <v>0</v>
      </c>
      <c r="I43" s="1">
        <f>'3. Planned Capital'!E44</f>
        <v>0</v>
      </c>
      <c r="J43" s="50">
        <f>'3. Planned Capital'!F44</f>
        <v>0</v>
      </c>
      <c r="K43" s="50" t="e">
        <f>VLOOKUP(M43,'Dropdown Menus'!$F$4:$G$28,2,FALSE)*J43</f>
        <v>#N/A</v>
      </c>
      <c r="L43" s="50" t="e">
        <f t="shared" si="0"/>
        <v>#N/A</v>
      </c>
      <c r="M43" s="1">
        <f>I43-INSTRUCTIONS!$D$30</f>
        <v>-2021</v>
      </c>
      <c r="P43" s="1">
        <f>'5. DesiredNonEssential Capital'!B44</f>
        <v>0</v>
      </c>
      <c r="Q43" s="1">
        <f>'5. DesiredNonEssential Capital'!D44</f>
        <v>0</v>
      </c>
      <c r="R43" s="1">
        <f>'5. DesiredNonEssential Capital'!E44</f>
        <v>0</v>
      </c>
      <c r="S43" s="50">
        <f>'5. DesiredNonEssential Capital'!F44</f>
        <v>0</v>
      </c>
      <c r="T43" s="50" t="e">
        <f>VLOOKUP(W43,'Dropdown Menus'!$F$4:$G$28,2,FALSE)*S43</f>
        <v>#N/A</v>
      </c>
      <c r="U43" s="51" t="e">
        <f t="shared" si="1"/>
        <v>#N/A</v>
      </c>
      <c r="V43" s="50">
        <f>SUMIF('6. O&amp;M for Desired Capital'!B44:B86,'Report Tables'!P43,'6. O&amp;M for Desired Capital'!H44:H86)</f>
        <v>0</v>
      </c>
      <c r="W43" s="1">
        <f>R43-INSTRUCTIONS!$D$30</f>
        <v>-2021</v>
      </c>
    </row>
    <row r="44" spans="1:23" x14ac:dyDescent="0.3">
      <c r="A44" s="1" t="s">
        <v>73</v>
      </c>
      <c r="B44" s="1" t="s">
        <v>66</v>
      </c>
      <c r="C44" s="1" t="s">
        <v>67</v>
      </c>
      <c r="G44" s="1">
        <f>'3. Planned Capital'!B45</f>
        <v>0</v>
      </c>
      <c r="H44" s="1">
        <f>'3. Planned Capital'!D45</f>
        <v>0</v>
      </c>
      <c r="I44" s="1">
        <f>'3. Planned Capital'!E45</f>
        <v>0</v>
      </c>
      <c r="J44" s="50">
        <f>'3. Planned Capital'!F45</f>
        <v>0</v>
      </c>
      <c r="K44" s="50" t="e">
        <f>VLOOKUP(M44,'Dropdown Menus'!$F$4:$G$28,2,FALSE)*J44</f>
        <v>#N/A</v>
      </c>
      <c r="L44" s="50" t="e">
        <f t="shared" si="0"/>
        <v>#N/A</v>
      </c>
      <c r="M44" s="1">
        <f>I44-INSTRUCTIONS!$D$30</f>
        <v>-2021</v>
      </c>
      <c r="P44" s="1">
        <f>'5. DesiredNonEssential Capital'!B45</f>
        <v>0</v>
      </c>
      <c r="Q44" s="1">
        <f>'5. DesiredNonEssential Capital'!D45</f>
        <v>0</v>
      </c>
      <c r="R44" s="1">
        <f>'5. DesiredNonEssential Capital'!E45</f>
        <v>0</v>
      </c>
      <c r="S44" s="50">
        <f>'5. DesiredNonEssential Capital'!F45</f>
        <v>0</v>
      </c>
      <c r="T44" s="50" t="e">
        <f>VLOOKUP(W44,'Dropdown Menus'!$F$4:$G$28,2,FALSE)*S44</f>
        <v>#N/A</v>
      </c>
      <c r="U44" s="51" t="e">
        <f t="shared" si="1"/>
        <v>#N/A</v>
      </c>
      <c r="V44" s="50">
        <f>SUMIF('6. O&amp;M for Desired Capital'!B45:B87,'Report Tables'!P44,'6. O&amp;M for Desired Capital'!H45:H87)</f>
        <v>0</v>
      </c>
      <c r="W44" s="1">
        <f>R44-INSTRUCTIONS!$D$30</f>
        <v>-2021</v>
      </c>
    </row>
    <row r="45" spans="1:23" x14ac:dyDescent="0.3">
      <c r="A45" s="1">
        <f>'1. ASSETS'!D17</f>
        <v>0</v>
      </c>
      <c r="B45" s="47"/>
      <c r="C45" s="47">
        <f>'Dropdown Menus'!O17</f>
        <v>0</v>
      </c>
      <c r="G45" s="1">
        <f>'3. Planned Capital'!B46</f>
        <v>0</v>
      </c>
      <c r="H45" s="1">
        <f>'3. Planned Capital'!D46</f>
        <v>0</v>
      </c>
      <c r="I45" s="1">
        <f>'3. Planned Capital'!E46</f>
        <v>0</v>
      </c>
      <c r="J45" s="50">
        <f>'3. Planned Capital'!F46</f>
        <v>0</v>
      </c>
      <c r="K45" s="50" t="e">
        <f>VLOOKUP(M45,'Dropdown Menus'!$F$4:$G$28,2,FALSE)*J45</f>
        <v>#N/A</v>
      </c>
      <c r="L45" s="50" t="e">
        <f t="shared" si="0"/>
        <v>#N/A</v>
      </c>
      <c r="M45" s="1">
        <f>I45-INSTRUCTIONS!$D$30</f>
        <v>-2021</v>
      </c>
      <c r="P45" s="1">
        <f>'5. DesiredNonEssential Capital'!B46</f>
        <v>0</v>
      </c>
      <c r="Q45" s="1">
        <f>'5. DesiredNonEssential Capital'!D46</f>
        <v>0</v>
      </c>
      <c r="R45" s="1">
        <f>'5. DesiredNonEssential Capital'!E46</f>
        <v>0</v>
      </c>
      <c r="S45" s="50">
        <f>'5. DesiredNonEssential Capital'!F46</f>
        <v>0</v>
      </c>
      <c r="T45" s="50" t="e">
        <f>VLOOKUP(W45,'Dropdown Menus'!$F$4:$G$28,2,FALSE)*S45</f>
        <v>#N/A</v>
      </c>
      <c r="U45" s="51" t="e">
        <f t="shared" si="1"/>
        <v>#N/A</v>
      </c>
      <c r="V45" s="50">
        <f>SUMIF('6. O&amp;M for Desired Capital'!B46:B88,'Report Tables'!P45,'6. O&amp;M for Desired Capital'!H46:H88)</f>
        <v>0</v>
      </c>
      <c r="W45" s="1">
        <f>R45-INSTRUCTIONS!$D$30</f>
        <v>-2021</v>
      </c>
    </row>
    <row r="46" spans="1:23" x14ac:dyDescent="0.3">
      <c r="A46" s="1">
        <f>'1. ASSETS'!B18</f>
        <v>0</v>
      </c>
      <c r="B46" s="45"/>
      <c r="C46" s="45"/>
      <c r="G46" s="1">
        <f>'3. Planned Capital'!B47</f>
        <v>0</v>
      </c>
      <c r="H46" s="1">
        <f>'3. Planned Capital'!D47</f>
        <v>0</v>
      </c>
      <c r="I46" s="1">
        <f>'3. Planned Capital'!E47</f>
        <v>0</v>
      </c>
      <c r="J46" s="50">
        <f>'3. Planned Capital'!F47</f>
        <v>0</v>
      </c>
      <c r="K46" s="50" t="e">
        <f>VLOOKUP(M46,'Dropdown Menus'!$F$4:$G$28,2,FALSE)*J46</f>
        <v>#N/A</v>
      </c>
      <c r="L46" s="50" t="e">
        <f t="shared" si="0"/>
        <v>#N/A</v>
      </c>
      <c r="M46" s="1">
        <f>I46-INSTRUCTIONS!$D$30</f>
        <v>-2021</v>
      </c>
      <c r="P46" s="1">
        <f>'5. DesiredNonEssential Capital'!B47</f>
        <v>0</v>
      </c>
      <c r="Q46" s="1">
        <f>'5. DesiredNonEssential Capital'!D47</f>
        <v>0</v>
      </c>
      <c r="R46" s="1">
        <f>'5. DesiredNonEssential Capital'!E47</f>
        <v>0</v>
      </c>
      <c r="S46" s="50">
        <f>'5. DesiredNonEssential Capital'!F47</f>
        <v>0</v>
      </c>
      <c r="T46" s="50" t="e">
        <f>VLOOKUP(W46,'Dropdown Menus'!$F$4:$G$28,2,FALSE)*S46</f>
        <v>#N/A</v>
      </c>
      <c r="U46" s="51" t="e">
        <f t="shared" si="1"/>
        <v>#N/A</v>
      </c>
      <c r="V46" s="50">
        <f>SUMIF('6. O&amp;M for Desired Capital'!B47:B89,'Report Tables'!P46,'6. O&amp;M for Desired Capital'!H47:H89)</f>
        <v>0</v>
      </c>
      <c r="W46" s="1">
        <f>R46-INSTRUCTIONS!$D$30</f>
        <v>-2021</v>
      </c>
    </row>
    <row r="47" spans="1:23" x14ac:dyDescent="0.3">
      <c r="A47" s="1" t="s">
        <v>73</v>
      </c>
      <c r="B47" s="1" t="s">
        <v>66</v>
      </c>
      <c r="C47" s="1" t="s">
        <v>67</v>
      </c>
      <c r="G47" s="1">
        <f>'3. Planned Capital'!B48</f>
        <v>0</v>
      </c>
      <c r="H47" s="1">
        <f>'3. Planned Capital'!D48</f>
        <v>0</v>
      </c>
      <c r="I47" s="1">
        <f>'3. Planned Capital'!E48</f>
        <v>0</v>
      </c>
      <c r="J47" s="50">
        <f>'3. Planned Capital'!F48</f>
        <v>0</v>
      </c>
      <c r="K47" s="50" t="e">
        <f>VLOOKUP(M47,'Dropdown Menus'!$F$4:$G$28,2,FALSE)*J47</f>
        <v>#N/A</v>
      </c>
      <c r="L47" s="50" t="e">
        <f t="shared" si="0"/>
        <v>#N/A</v>
      </c>
      <c r="M47" s="1">
        <f>I47-INSTRUCTIONS!$D$30</f>
        <v>-2021</v>
      </c>
      <c r="P47" s="1">
        <f>'5. DesiredNonEssential Capital'!B48</f>
        <v>0</v>
      </c>
      <c r="Q47" s="1">
        <f>'5. DesiredNonEssential Capital'!D48</f>
        <v>0</v>
      </c>
      <c r="R47" s="1">
        <f>'5. DesiredNonEssential Capital'!E48</f>
        <v>0</v>
      </c>
      <c r="S47" s="50">
        <f>'5. DesiredNonEssential Capital'!F48</f>
        <v>0</v>
      </c>
      <c r="T47" s="50" t="e">
        <f>VLOOKUP(W47,'Dropdown Menus'!$F$4:$G$28,2,FALSE)*S47</f>
        <v>#N/A</v>
      </c>
      <c r="U47" s="51" t="e">
        <f t="shared" si="1"/>
        <v>#N/A</v>
      </c>
      <c r="V47" s="50">
        <f>SUMIF('6. O&amp;M for Desired Capital'!B48:B90,'Report Tables'!P47,'6. O&amp;M for Desired Capital'!H48:H90)</f>
        <v>0</v>
      </c>
      <c r="W47" s="1">
        <f>R47-INSTRUCTIONS!$D$30</f>
        <v>-2021</v>
      </c>
    </row>
    <row r="48" spans="1:23" x14ac:dyDescent="0.3">
      <c r="A48" s="1">
        <f>'1. ASSETS'!D18</f>
        <v>0</v>
      </c>
      <c r="B48" s="47"/>
      <c r="C48" s="47">
        <f>'Dropdown Menus'!O18</f>
        <v>0</v>
      </c>
      <c r="G48" s="1">
        <f>'3. Planned Capital'!B49</f>
        <v>0</v>
      </c>
      <c r="H48" s="1">
        <f>'3. Planned Capital'!D49</f>
        <v>0</v>
      </c>
      <c r="I48" s="1">
        <f>'3. Planned Capital'!E49</f>
        <v>0</v>
      </c>
      <c r="J48" s="50">
        <f>'3. Planned Capital'!F49</f>
        <v>0</v>
      </c>
      <c r="K48" s="50" t="e">
        <f>VLOOKUP(M48,'Dropdown Menus'!$F$4:$G$28,2,FALSE)*J48</f>
        <v>#N/A</v>
      </c>
      <c r="L48" s="50" t="e">
        <f t="shared" si="0"/>
        <v>#N/A</v>
      </c>
      <c r="M48" s="1">
        <f>I48-INSTRUCTIONS!$D$30</f>
        <v>-2021</v>
      </c>
      <c r="P48" s="1">
        <f>'5. DesiredNonEssential Capital'!B49</f>
        <v>0</v>
      </c>
      <c r="Q48" s="1">
        <f>'5. DesiredNonEssential Capital'!D49</f>
        <v>0</v>
      </c>
      <c r="R48" s="1">
        <f>'5. DesiredNonEssential Capital'!E49</f>
        <v>0</v>
      </c>
      <c r="S48" s="50">
        <f>'5. DesiredNonEssential Capital'!F49</f>
        <v>0</v>
      </c>
      <c r="T48" s="50" t="e">
        <f>VLOOKUP(W48,'Dropdown Menus'!$F$4:$G$28,2,FALSE)*S48</f>
        <v>#N/A</v>
      </c>
      <c r="U48" s="51" t="e">
        <f t="shared" si="1"/>
        <v>#N/A</v>
      </c>
      <c r="V48" s="50">
        <f>SUMIF('6. O&amp;M for Desired Capital'!B49:B91,'Report Tables'!P48,'6. O&amp;M for Desired Capital'!H49:H91)</f>
        <v>0</v>
      </c>
      <c r="W48" s="1">
        <f>R48-INSTRUCTIONS!$D$30</f>
        <v>-2021</v>
      </c>
    </row>
    <row r="49" spans="1:23" x14ac:dyDescent="0.3">
      <c r="A49" s="1">
        <f>'1. ASSETS'!B19</f>
        <v>0</v>
      </c>
      <c r="B49" s="45"/>
      <c r="C49" s="45"/>
      <c r="G49" s="1">
        <f>'3. Planned Capital'!B50</f>
        <v>0</v>
      </c>
      <c r="H49" s="1">
        <f>'3. Planned Capital'!D50</f>
        <v>0</v>
      </c>
      <c r="I49" s="1">
        <f>'3. Planned Capital'!E50</f>
        <v>0</v>
      </c>
      <c r="J49" s="50">
        <f>'3. Planned Capital'!F50</f>
        <v>0</v>
      </c>
      <c r="K49" s="50" t="e">
        <f>VLOOKUP(M49,'Dropdown Menus'!$F$4:$G$28,2,FALSE)*J49</f>
        <v>#N/A</v>
      </c>
      <c r="L49" s="50" t="e">
        <f t="shared" si="0"/>
        <v>#N/A</v>
      </c>
      <c r="M49" s="1">
        <f>I49-INSTRUCTIONS!$D$30</f>
        <v>-2021</v>
      </c>
      <c r="P49" s="1">
        <f>'5. DesiredNonEssential Capital'!B50</f>
        <v>0</v>
      </c>
      <c r="Q49" s="1">
        <f>'5. DesiredNonEssential Capital'!D50</f>
        <v>0</v>
      </c>
      <c r="R49" s="1">
        <f>'5. DesiredNonEssential Capital'!E50</f>
        <v>0</v>
      </c>
      <c r="S49" s="50">
        <f>'5. DesiredNonEssential Capital'!F50</f>
        <v>0</v>
      </c>
      <c r="T49" s="50" t="e">
        <f>VLOOKUP(W49,'Dropdown Menus'!$F$4:$G$28,2,FALSE)*S49</f>
        <v>#N/A</v>
      </c>
      <c r="U49" s="51" t="e">
        <f t="shared" si="1"/>
        <v>#N/A</v>
      </c>
      <c r="V49" s="50">
        <f>SUMIF('6. O&amp;M for Desired Capital'!B50:B92,'Report Tables'!P49,'6. O&amp;M for Desired Capital'!H50:H92)</f>
        <v>0</v>
      </c>
      <c r="W49" s="1">
        <f>R49-INSTRUCTIONS!$D$30</f>
        <v>-2021</v>
      </c>
    </row>
    <row r="50" spans="1:23" x14ac:dyDescent="0.3">
      <c r="A50" s="1" t="s">
        <v>73</v>
      </c>
      <c r="B50" s="1" t="s">
        <v>66</v>
      </c>
      <c r="C50" s="1" t="s">
        <v>67</v>
      </c>
    </row>
    <row r="51" spans="1:23" x14ac:dyDescent="0.3">
      <c r="A51" s="1">
        <f>'1. ASSETS'!D19</f>
        <v>0</v>
      </c>
      <c r="B51" s="47"/>
      <c r="C51" s="47">
        <f>'Dropdown Menus'!O19</f>
        <v>0</v>
      </c>
    </row>
    <row r="52" spans="1:23" x14ac:dyDescent="0.3">
      <c r="A52" s="1">
        <f>'1. ASSETS'!B20</f>
        <v>0</v>
      </c>
      <c r="B52" s="45"/>
      <c r="C52" s="45"/>
    </row>
    <row r="53" spans="1:23" x14ac:dyDescent="0.3">
      <c r="A53" s="1" t="s">
        <v>73</v>
      </c>
      <c r="B53" s="1" t="s">
        <v>66</v>
      </c>
      <c r="C53" s="1" t="s">
        <v>67</v>
      </c>
    </row>
    <row r="54" spans="1:23" x14ac:dyDescent="0.3">
      <c r="A54" s="1">
        <f>'1. ASSETS'!D20</f>
        <v>0</v>
      </c>
      <c r="B54" s="47"/>
      <c r="C54" s="47">
        <f>'Dropdown Menus'!O20</f>
        <v>0</v>
      </c>
    </row>
    <row r="55" spans="1:23" x14ac:dyDescent="0.3">
      <c r="A55" s="1">
        <f>'1. ASSETS'!B21</f>
        <v>0</v>
      </c>
      <c r="B55" s="45"/>
      <c r="C55" s="45"/>
    </row>
    <row r="56" spans="1:23" x14ac:dyDescent="0.3">
      <c r="A56" s="1" t="s">
        <v>73</v>
      </c>
      <c r="B56" s="1" t="s">
        <v>66</v>
      </c>
      <c r="C56" s="1" t="s">
        <v>67</v>
      </c>
    </row>
    <row r="57" spans="1:23" x14ac:dyDescent="0.3">
      <c r="A57" s="1">
        <f>'1. ASSETS'!D21</f>
        <v>0</v>
      </c>
      <c r="B57" s="47"/>
      <c r="C57" s="47">
        <f>'Dropdown Menus'!O21</f>
        <v>0</v>
      </c>
    </row>
    <row r="58" spans="1:23" x14ac:dyDescent="0.3">
      <c r="A58" s="1">
        <f>'1. ASSETS'!B22</f>
        <v>0</v>
      </c>
      <c r="B58" s="45"/>
      <c r="C58" s="45"/>
    </row>
    <row r="59" spans="1:23" x14ac:dyDescent="0.3">
      <c r="A59" s="1" t="s">
        <v>73</v>
      </c>
      <c r="B59" s="1" t="s">
        <v>66</v>
      </c>
      <c r="C59" s="1" t="s">
        <v>67</v>
      </c>
    </row>
    <row r="60" spans="1:23" x14ac:dyDescent="0.3">
      <c r="A60" s="1">
        <f>'1. ASSETS'!D22</f>
        <v>0</v>
      </c>
      <c r="B60" s="47"/>
      <c r="C60" s="47">
        <f>'Dropdown Menus'!O22</f>
        <v>0</v>
      </c>
    </row>
    <row r="61" spans="1:23" x14ac:dyDescent="0.3">
      <c r="A61" s="1">
        <f>'1. ASSETS'!B23</f>
        <v>0</v>
      </c>
      <c r="B61" s="45"/>
      <c r="C61" s="45"/>
    </row>
    <row r="62" spans="1:23" x14ac:dyDescent="0.3">
      <c r="A62" s="1" t="s">
        <v>73</v>
      </c>
      <c r="B62" s="1" t="s">
        <v>66</v>
      </c>
      <c r="C62" s="1" t="s">
        <v>67</v>
      </c>
    </row>
    <row r="63" spans="1:23" x14ac:dyDescent="0.3">
      <c r="A63" s="1">
        <f>'1. ASSETS'!D23</f>
        <v>0</v>
      </c>
      <c r="B63" s="47"/>
      <c r="C63" s="47">
        <f>'Dropdown Menus'!O23</f>
        <v>0</v>
      </c>
    </row>
    <row r="64" spans="1:23" x14ac:dyDescent="0.3">
      <c r="A64" s="1">
        <f>'1. ASSETS'!B24</f>
        <v>0</v>
      </c>
      <c r="B64" s="45"/>
      <c r="C64" s="45"/>
    </row>
    <row r="65" spans="1:3" x14ac:dyDescent="0.3">
      <c r="A65" s="1" t="s">
        <v>73</v>
      </c>
      <c r="B65" s="1" t="s">
        <v>66</v>
      </c>
      <c r="C65" s="1" t="s">
        <v>67</v>
      </c>
    </row>
    <row r="66" spans="1:3" x14ac:dyDescent="0.3">
      <c r="A66" s="1">
        <f>'1. ASSETS'!D24</f>
        <v>0</v>
      </c>
      <c r="B66" s="47"/>
      <c r="C66" s="47">
        <f>'Dropdown Menus'!O24</f>
        <v>0</v>
      </c>
    </row>
    <row r="67" spans="1:3" x14ac:dyDescent="0.3">
      <c r="A67" s="1">
        <f>'1. ASSETS'!B25</f>
        <v>0</v>
      </c>
      <c r="B67" s="45"/>
      <c r="C67" s="45"/>
    </row>
    <row r="68" spans="1:3" x14ac:dyDescent="0.3">
      <c r="A68" s="1" t="s">
        <v>73</v>
      </c>
      <c r="B68" s="1" t="s">
        <v>66</v>
      </c>
      <c r="C68" s="1" t="s">
        <v>67</v>
      </c>
    </row>
    <row r="69" spans="1:3" x14ac:dyDescent="0.3">
      <c r="A69" s="1">
        <f>'1. ASSETS'!D25</f>
        <v>0</v>
      </c>
      <c r="B69" s="47"/>
      <c r="C69" s="47">
        <f>'Dropdown Menus'!O25</f>
        <v>0</v>
      </c>
    </row>
    <row r="70" spans="1:3" x14ac:dyDescent="0.3">
      <c r="A70" s="1">
        <f>'1. ASSETS'!B26</f>
        <v>0</v>
      </c>
      <c r="B70" s="45"/>
      <c r="C70" s="45"/>
    </row>
    <row r="71" spans="1:3" x14ac:dyDescent="0.3">
      <c r="A71" s="1" t="s">
        <v>73</v>
      </c>
      <c r="B71" s="1" t="s">
        <v>66</v>
      </c>
      <c r="C71" s="1" t="s">
        <v>67</v>
      </c>
    </row>
    <row r="72" spans="1:3" x14ac:dyDescent="0.3">
      <c r="A72" s="1">
        <f>'1. ASSETS'!D26</f>
        <v>0</v>
      </c>
      <c r="B72" s="47"/>
      <c r="C72" s="47">
        <f>'Dropdown Menus'!O26</f>
        <v>0</v>
      </c>
    </row>
    <row r="73" spans="1:3" x14ac:dyDescent="0.3">
      <c r="A73" s="1">
        <f>'1. ASSETS'!B27</f>
        <v>0</v>
      </c>
      <c r="B73" s="45"/>
      <c r="C73" s="45"/>
    </row>
    <row r="74" spans="1:3" x14ac:dyDescent="0.3">
      <c r="A74" s="1" t="s">
        <v>73</v>
      </c>
      <c r="B74" s="1" t="s">
        <v>66</v>
      </c>
      <c r="C74" s="1" t="s">
        <v>67</v>
      </c>
    </row>
    <row r="75" spans="1:3" x14ac:dyDescent="0.3">
      <c r="A75" s="1">
        <f>'1. ASSETS'!D27</f>
        <v>0</v>
      </c>
      <c r="B75" s="47"/>
      <c r="C75" s="47">
        <f>'Dropdown Menus'!O27</f>
        <v>0</v>
      </c>
    </row>
  </sheetData>
  <sheetProtection sheet="1" objects="1" scenarios="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B1:J51"/>
  <sheetViews>
    <sheetView showGridLines="0" showRowColHeaders="0" zoomScale="80" zoomScaleNormal="80" workbookViewId="0">
      <selection activeCell="B3" sqref="B3"/>
    </sheetView>
  </sheetViews>
  <sheetFormatPr defaultColWidth="9.109375" defaultRowHeight="14.4" x14ac:dyDescent="0.3"/>
  <cols>
    <col min="1" max="1" width="3.5546875" style="90" customWidth="1"/>
    <col min="2" max="2" width="31" style="90" customWidth="1"/>
    <col min="3" max="3" width="45.5546875" style="90" customWidth="1"/>
    <col min="4" max="4" width="55.88671875" style="90" customWidth="1"/>
    <col min="5" max="5" width="17.5546875" style="90" customWidth="1"/>
    <col min="6" max="10" width="17" style="90" customWidth="1"/>
    <col min="11" max="16384" width="9.109375" style="90"/>
  </cols>
  <sheetData>
    <row r="1" spans="2:10" ht="37.200000000000003" thickBot="1" x14ac:dyDescent="0.75">
      <c r="B1" s="145" t="s">
        <v>88</v>
      </c>
      <c r="C1" s="145"/>
      <c r="D1" s="145"/>
      <c r="E1" s="89"/>
      <c r="F1" s="146" t="s">
        <v>95</v>
      </c>
      <c r="G1" s="147"/>
      <c r="H1" s="147"/>
      <c r="I1" s="147"/>
      <c r="J1" s="148"/>
    </row>
    <row r="2" spans="2:10" ht="15" thickBot="1" x14ac:dyDescent="0.35">
      <c r="B2" s="91" t="s">
        <v>0</v>
      </c>
      <c r="C2" s="92" t="s">
        <v>81</v>
      </c>
      <c r="D2" s="93" t="s">
        <v>29</v>
      </c>
      <c r="E2" s="93" t="s">
        <v>89</v>
      </c>
      <c r="F2" s="94" t="s">
        <v>91</v>
      </c>
      <c r="G2" s="94" t="s">
        <v>92</v>
      </c>
      <c r="H2" s="94" t="s">
        <v>93</v>
      </c>
      <c r="I2" s="94" t="s">
        <v>94</v>
      </c>
      <c r="J2" s="95" t="s">
        <v>90</v>
      </c>
    </row>
    <row r="3" spans="2:10" x14ac:dyDescent="0.3">
      <c r="B3" s="19"/>
      <c r="C3" s="19"/>
      <c r="D3" s="19"/>
      <c r="E3" s="19"/>
      <c r="F3" s="56"/>
      <c r="G3" s="56"/>
      <c r="H3" s="56"/>
      <c r="I3" s="56"/>
      <c r="J3" s="88">
        <f>SUM(F3:I3)</f>
        <v>0</v>
      </c>
    </row>
    <row r="4" spans="2:10" x14ac:dyDescent="0.3">
      <c r="B4" s="21"/>
      <c r="C4" s="19"/>
      <c r="D4" s="21"/>
      <c r="E4" s="21"/>
      <c r="F4" s="57"/>
      <c r="G4" s="57"/>
      <c r="H4" s="57"/>
      <c r="I4" s="57"/>
      <c r="J4" s="20">
        <f t="shared" ref="J4:J50" si="0">SUM(F4:I4)</f>
        <v>0</v>
      </c>
    </row>
    <row r="5" spans="2:10" x14ac:dyDescent="0.3">
      <c r="B5" s="21"/>
      <c r="C5" s="19"/>
      <c r="D5" s="21"/>
      <c r="E5" s="21"/>
      <c r="F5" s="57"/>
      <c r="G5" s="57"/>
      <c r="H5" s="57"/>
      <c r="I5" s="57"/>
      <c r="J5" s="20">
        <f t="shared" si="0"/>
        <v>0</v>
      </c>
    </row>
    <row r="6" spans="2:10" x14ac:dyDescent="0.3">
      <c r="B6" s="21"/>
      <c r="C6" s="19"/>
      <c r="D6" s="21"/>
      <c r="E6" s="21"/>
      <c r="F6" s="57"/>
      <c r="G6" s="57"/>
      <c r="H6" s="57"/>
      <c r="I6" s="57"/>
      <c r="J6" s="20">
        <f t="shared" si="0"/>
        <v>0</v>
      </c>
    </row>
    <row r="7" spans="2:10" x14ac:dyDescent="0.3">
      <c r="B7" s="21"/>
      <c r="C7" s="19"/>
      <c r="D7" s="21"/>
      <c r="E7" s="21"/>
      <c r="F7" s="57"/>
      <c r="G7" s="57"/>
      <c r="H7" s="57"/>
      <c r="I7" s="57"/>
      <c r="J7" s="20">
        <f t="shared" si="0"/>
        <v>0</v>
      </c>
    </row>
    <row r="8" spans="2:10" x14ac:dyDescent="0.3">
      <c r="B8" s="21"/>
      <c r="C8" s="19"/>
      <c r="D8" s="21"/>
      <c r="E8" s="21"/>
      <c r="F8" s="57"/>
      <c r="G8" s="57"/>
      <c r="H8" s="57"/>
      <c r="I8" s="57"/>
      <c r="J8" s="20">
        <f t="shared" si="0"/>
        <v>0</v>
      </c>
    </row>
    <row r="9" spans="2:10" x14ac:dyDescent="0.3">
      <c r="B9" s="21"/>
      <c r="C9" s="19"/>
      <c r="D9" s="21"/>
      <c r="E9" s="21"/>
      <c r="F9" s="57"/>
      <c r="G9" s="57"/>
      <c r="H9" s="57"/>
      <c r="I9" s="57"/>
      <c r="J9" s="20">
        <f t="shared" si="0"/>
        <v>0</v>
      </c>
    </row>
    <row r="10" spans="2:10" x14ac:dyDescent="0.3">
      <c r="B10" s="21"/>
      <c r="C10" s="19"/>
      <c r="D10" s="21"/>
      <c r="E10" s="21"/>
      <c r="F10" s="57"/>
      <c r="G10" s="57"/>
      <c r="H10" s="57"/>
      <c r="I10" s="57"/>
      <c r="J10" s="20">
        <f t="shared" si="0"/>
        <v>0</v>
      </c>
    </row>
    <row r="11" spans="2:10" x14ac:dyDescent="0.3">
      <c r="B11" s="21"/>
      <c r="C11" s="19"/>
      <c r="D11" s="21"/>
      <c r="E11" s="21"/>
      <c r="F11" s="57"/>
      <c r="G11" s="57"/>
      <c r="H11" s="57"/>
      <c r="I11" s="57"/>
      <c r="J11" s="20">
        <f t="shared" si="0"/>
        <v>0</v>
      </c>
    </row>
    <row r="12" spans="2:10" x14ac:dyDescent="0.3">
      <c r="B12" s="21"/>
      <c r="C12" s="19"/>
      <c r="D12" s="21"/>
      <c r="E12" s="21"/>
      <c r="F12" s="57"/>
      <c r="G12" s="57"/>
      <c r="H12" s="57"/>
      <c r="I12" s="57"/>
      <c r="J12" s="20">
        <f t="shared" si="0"/>
        <v>0</v>
      </c>
    </row>
    <row r="13" spans="2:10" x14ac:dyDescent="0.3">
      <c r="B13" s="21"/>
      <c r="C13" s="19"/>
      <c r="D13" s="21"/>
      <c r="E13" s="21"/>
      <c r="F13" s="57"/>
      <c r="G13" s="57"/>
      <c r="H13" s="57"/>
      <c r="I13" s="57"/>
      <c r="J13" s="20">
        <f t="shared" si="0"/>
        <v>0</v>
      </c>
    </row>
    <row r="14" spans="2:10" x14ac:dyDescent="0.3">
      <c r="B14" s="21"/>
      <c r="C14" s="19"/>
      <c r="D14" s="21"/>
      <c r="E14" s="21"/>
      <c r="F14" s="57"/>
      <c r="G14" s="57"/>
      <c r="H14" s="57"/>
      <c r="I14" s="57"/>
      <c r="J14" s="20">
        <f t="shared" si="0"/>
        <v>0</v>
      </c>
    </row>
    <row r="15" spans="2:10" x14ac:dyDescent="0.3">
      <c r="B15" s="21"/>
      <c r="C15" s="19"/>
      <c r="D15" s="21"/>
      <c r="E15" s="21"/>
      <c r="F15" s="57"/>
      <c r="G15" s="57"/>
      <c r="H15" s="57"/>
      <c r="I15" s="57"/>
      <c r="J15" s="20">
        <f t="shared" si="0"/>
        <v>0</v>
      </c>
    </row>
    <row r="16" spans="2:10" x14ac:dyDescent="0.3">
      <c r="B16" s="21"/>
      <c r="C16" s="19"/>
      <c r="D16" s="21"/>
      <c r="E16" s="21"/>
      <c r="F16" s="57"/>
      <c r="G16" s="57"/>
      <c r="H16" s="57"/>
      <c r="I16" s="57"/>
      <c r="J16" s="20">
        <f t="shared" si="0"/>
        <v>0</v>
      </c>
    </row>
    <row r="17" spans="2:10" x14ac:dyDescent="0.3">
      <c r="B17" s="21"/>
      <c r="C17" s="19"/>
      <c r="D17" s="21"/>
      <c r="E17" s="21"/>
      <c r="F17" s="57"/>
      <c r="G17" s="57"/>
      <c r="H17" s="57"/>
      <c r="I17" s="57"/>
      <c r="J17" s="20">
        <f t="shared" si="0"/>
        <v>0</v>
      </c>
    </row>
    <row r="18" spans="2:10" x14ac:dyDescent="0.3">
      <c r="B18" s="21"/>
      <c r="C18" s="19"/>
      <c r="D18" s="21"/>
      <c r="E18" s="21"/>
      <c r="F18" s="57"/>
      <c r="G18" s="57"/>
      <c r="H18" s="57"/>
      <c r="I18" s="57"/>
      <c r="J18" s="20">
        <f t="shared" si="0"/>
        <v>0</v>
      </c>
    </row>
    <row r="19" spans="2:10" x14ac:dyDescent="0.3">
      <c r="B19" s="21"/>
      <c r="C19" s="19"/>
      <c r="D19" s="21"/>
      <c r="E19" s="21"/>
      <c r="F19" s="57"/>
      <c r="G19" s="57"/>
      <c r="H19" s="57"/>
      <c r="I19" s="57"/>
      <c r="J19" s="20">
        <f t="shared" si="0"/>
        <v>0</v>
      </c>
    </row>
    <row r="20" spans="2:10" x14ac:dyDescent="0.3">
      <c r="B20" s="21"/>
      <c r="C20" s="19"/>
      <c r="D20" s="21"/>
      <c r="E20" s="21"/>
      <c r="F20" s="57"/>
      <c r="G20" s="57"/>
      <c r="H20" s="57"/>
      <c r="I20" s="57"/>
      <c r="J20" s="20">
        <f t="shared" si="0"/>
        <v>0</v>
      </c>
    </row>
    <row r="21" spans="2:10" x14ac:dyDescent="0.3">
      <c r="B21" s="21"/>
      <c r="C21" s="19"/>
      <c r="D21" s="21"/>
      <c r="E21" s="21"/>
      <c r="F21" s="57"/>
      <c r="G21" s="57"/>
      <c r="H21" s="57"/>
      <c r="I21" s="57"/>
      <c r="J21" s="20">
        <f t="shared" si="0"/>
        <v>0</v>
      </c>
    </row>
    <row r="22" spans="2:10" x14ac:dyDescent="0.3">
      <c r="B22" s="21"/>
      <c r="C22" s="19"/>
      <c r="D22" s="21"/>
      <c r="E22" s="21"/>
      <c r="F22" s="57"/>
      <c r="G22" s="57"/>
      <c r="H22" s="57"/>
      <c r="I22" s="57"/>
      <c r="J22" s="20">
        <f t="shared" si="0"/>
        <v>0</v>
      </c>
    </row>
    <row r="23" spans="2:10" x14ac:dyDescent="0.3">
      <c r="B23" s="21"/>
      <c r="C23" s="19"/>
      <c r="D23" s="21"/>
      <c r="E23" s="21"/>
      <c r="F23" s="57"/>
      <c r="G23" s="57"/>
      <c r="H23" s="57"/>
      <c r="I23" s="57"/>
      <c r="J23" s="20">
        <f t="shared" si="0"/>
        <v>0</v>
      </c>
    </row>
    <row r="24" spans="2:10" x14ac:dyDescent="0.3">
      <c r="B24" s="21"/>
      <c r="C24" s="19"/>
      <c r="D24" s="21"/>
      <c r="E24" s="21"/>
      <c r="F24" s="57"/>
      <c r="G24" s="57"/>
      <c r="H24" s="57"/>
      <c r="I24" s="57"/>
      <c r="J24" s="20">
        <f t="shared" si="0"/>
        <v>0</v>
      </c>
    </row>
    <row r="25" spans="2:10" x14ac:dyDescent="0.3">
      <c r="B25" s="21"/>
      <c r="C25" s="19"/>
      <c r="D25" s="21"/>
      <c r="E25" s="21"/>
      <c r="F25" s="57"/>
      <c r="G25" s="57"/>
      <c r="H25" s="57"/>
      <c r="I25" s="57"/>
      <c r="J25" s="20">
        <f t="shared" si="0"/>
        <v>0</v>
      </c>
    </row>
    <row r="26" spans="2:10" x14ac:dyDescent="0.3">
      <c r="B26" s="21"/>
      <c r="C26" s="19"/>
      <c r="D26" s="21"/>
      <c r="E26" s="21"/>
      <c r="F26" s="57"/>
      <c r="G26" s="57"/>
      <c r="H26" s="57"/>
      <c r="I26" s="57"/>
      <c r="J26" s="20">
        <f t="shared" si="0"/>
        <v>0</v>
      </c>
    </row>
    <row r="27" spans="2:10" x14ac:dyDescent="0.3">
      <c r="B27" s="21"/>
      <c r="C27" s="19"/>
      <c r="D27" s="21"/>
      <c r="E27" s="21"/>
      <c r="F27" s="57"/>
      <c r="G27" s="57"/>
      <c r="H27" s="57"/>
      <c r="I27" s="57"/>
      <c r="J27" s="20">
        <f t="shared" si="0"/>
        <v>0</v>
      </c>
    </row>
    <row r="28" spans="2:10" x14ac:dyDescent="0.3">
      <c r="B28" s="21"/>
      <c r="C28" s="19"/>
      <c r="D28" s="21"/>
      <c r="E28" s="21"/>
      <c r="F28" s="57"/>
      <c r="G28" s="57"/>
      <c r="H28" s="57"/>
      <c r="I28" s="57"/>
      <c r="J28" s="20">
        <f t="shared" si="0"/>
        <v>0</v>
      </c>
    </row>
    <row r="29" spans="2:10" x14ac:dyDescent="0.3">
      <c r="B29" s="21"/>
      <c r="C29" s="19"/>
      <c r="D29" s="21"/>
      <c r="E29" s="21"/>
      <c r="F29" s="57"/>
      <c r="G29" s="57"/>
      <c r="H29" s="57"/>
      <c r="I29" s="57"/>
      <c r="J29" s="20">
        <f t="shared" si="0"/>
        <v>0</v>
      </c>
    </row>
    <row r="30" spans="2:10" x14ac:dyDescent="0.3">
      <c r="B30" s="21"/>
      <c r="C30" s="19"/>
      <c r="D30" s="21"/>
      <c r="E30" s="21"/>
      <c r="F30" s="57"/>
      <c r="G30" s="57"/>
      <c r="H30" s="57"/>
      <c r="I30" s="57"/>
      <c r="J30" s="20">
        <f t="shared" si="0"/>
        <v>0</v>
      </c>
    </row>
    <row r="31" spans="2:10" x14ac:dyDescent="0.3">
      <c r="B31" s="21"/>
      <c r="C31" s="19"/>
      <c r="D31" s="21"/>
      <c r="E31" s="21"/>
      <c r="F31" s="57"/>
      <c r="G31" s="57"/>
      <c r="H31" s="57"/>
      <c r="I31" s="57"/>
      <c r="J31" s="20">
        <f t="shared" si="0"/>
        <v>0</v>
      </c>
    </row>
    <row r="32" spans="2:10" x14ac:dyDescent="0.3">
      <c r="B32" s="21"/>
      <c r="C32" s="19"/>
      <c r="D32" s="21"/>
      <c r="E32" s="21"/>
      <c r="F32" s="57"/>
      <c r="G32" s="57"/>
      <c r="H32" s="57"/>
      <c r="I32" s="57"/>
      <c r="J32" s="20">
        <f t="shared" si="0"/>
        <v>0</v>
      </c>
    </row>
    <row r="33" spans="2:10" x14ac:dyDescent="0.3">
      <c r="B33" s="21"/>
      <c r="C33" s="19"/>
      <c r="D33" s="21"/>
      <c r="E33" s="21"/>
      <c r="F33" s="57"/>
      <c r="G33" s="57"/>
      <c r="H33" s="57"/>
      <c r="I33" s="57"/>
      <c r="J33" s="20">
        <f t="shared" si="0"/>
        <v>0</v>
      </c>
    </row>
    <row r="34" spans="2:10" x14ac:dyDescent="0.3">
      <c r="B34" s="21"/>
      <c r="C34" s="19"/>
      <c r="D34" s="21"/>
      <c r="E34" s="21"/>
      <c r="F34" s="57"/>
      <c r="G34" s="57"/>
      <c r="H34" s="57"/>
      <c r="I34" s="57"/>
      <c r="J34" s="20">
        <f t="shared" si="0"/>
        <v>0</v>
      </c>
    </row>
    <row r="35" spans="2:10" x14ac:dyDescent="0.3">
      <c r="B35" s="21"/>
      <c r="C35" s="19"/>
      <c r="D35" s="21"/>
      <c r="E35" s="21"/>
      <c r="F35" s="57"/>
      <c r="G35" s="57"/>
      <c r="H35" s="57"/>
      <c r="I35" s="57"/>
      <c r="J35" s="20">
        <f t="shared" si="0"/>
        <v>0</v>
      </c>
    </row>
    <row r="36" spans="2:10" x14ac:dyDescent="0.3">
      <c r="B36" s="21"/>
      <c r="C36" s="19"/>
      <c r="D36" s="21"/>
      <c r="E36" s="21"/>
      <c r="F36" s="57"/>
      <c r="G36" s="57"/>
      <c r="H36" s="57"/>
      <c r="I36" s="57"/>
      <c r="J36" s="20">
        <f t="shared" si="0"/>
        <v>0</v>
      </c>
    </row>
    <row r="37" spans="2:10" x14ac:dyDescent="0.3">
      <c r="B37" s="21"/>
      <c r="C37" s="19"/>
      <c r="D37" s="21"/>
      <c r="E37" s="21"/>
      <c r="F37" s="57"/>
      <c r="G37" s="57"/>
      <c r="H37" s="57"/>
      <c r="I37" s="57"/>
      <c r="J37" s="20">
        <f t="shared" si="0"/>
        <v>0</v>
      </c>
    </row>
    <row r="38" spans="2:10" x14ac:dyDescent="0.3">
      <c r="B38" s="21"/>
      <c r="C38" s="19"/>
      <c r="D38" s="21"/>
      <c r="E38" s="21"/>
      <c r="F38" s="57"/>
      <c r="G38" s="57"/>
      <c r="H38" s="57"/>
      <c r="I38" s="57"/>
      <c r="J38" s="20">
        <f t="shared" si="0"/>
        <v>0</v>
      </c>
    </row>
    <row r="39" spans="2:10" x14ac:dyDescent="0.3">
      <c r="B39" s="21"/>
      <c r="C39" s="19"/>
      <c r="D39" s="21"/>
      <c r="E39" s="21"/>
      <c r="F39" s="57"/>
      <c r="G39" s="57"/>
      <c r="H39" s="57"/>
      <c r="I39" s="57"/>
      <c r="J39" s="20">
        <f t="shared" si="0"/>
        <v>0</v>
      </c>
    </row>
    <row r="40" spans="2:10" x14ac:dyDescent="0.3">
      <c r="B40" s="21"/>
      <c r="C40" s="19"/>
      <c r="D40" s="21"/>
      <c r="E40" s="21"/>
      <c r="F40" s="57"/>
      <c r="G40" s="57"/>
      <c r="H40" s="57"/>
      <c r="I40" s="57"/>
      <c r="J40" s="20">
        <f t="shared" si="0"/>
        <v>0</v>
      </c>
    </row>
    <row r="41" spans="2:10" x14ac:dyDescent="0.3">
      <c r="B41" s="21"/>
      <c r="C41" s="19"/>
      <c r="D41" s="21"/>
      <c r="E41" s="21"/>
      <c r="F41" s="57"/>
      <c r="G41" s="57"/>
      <c r="H41" s="57"/>
      <c r="I41" s="57"/>
      <c r="J41" s="20">
        <f t="shared" si="0"/>
        <v>0</v>
      </c>
    </row>
    <row r="42" spans="2:10" x14ac:dyDescent="0.3">
      <c r="B42" s="21"/>
      <c r="C42" s="19"/>
      <c r="D42" s="21"/>
      <c r="E42" s="21"/>
      <c r="F42" s="57"/>
      <c r="G42" s="57"/>
      <c r="H42" s="57"/>
      <c r="I42" s="57"/>
      <c r="J42" s="20">
        <f t="shared" si="0"/>
        <v>0</v>
      </c>
    </row>
    <row r="43" spans="2:10" x14ac:dyDescent="0.3">
      <c r="B43" s="21"/>
      <c r="C43" s="19"/>
      <c r="D43" s="21"/>
      <c r="E43" s="21"/>
      <c r="F43" s="57"/>
      <c r="G43" s="57"/>
      <c r="H43" s="57"/>
      <c r="I43" s="57"/>
      <c r="J43" s="20">
        <f t="shared" si="0"/>
        <v>0</v>
      </c>
    </row>
    <row r="44" spans="2:10" x14ac:dyDescent="0.3">
      <c r="B44" s="21"/>
      <c r="C44" s="19"/>
      <c r="D44" s="21"/>
      <c r="E44" s="21"/>
      <c r="F44" s="57"/>
      <c r="G44" s="57"/>
      <c r="H44" s="57"/>
      <c r="I44" s="57"/>
      <c r="J44" s="20">
        <f t="shared" si="0"/>
        <v>0</v>
      </c>
    </row>
    <row r="45" spans="2:10" x14ac:dyDescent="0.3">
      <c r="B45" s="21"/>
      <c r="C45" s="19"/>
      <c r="D45" s="21"/>
      <c r="E45" s="21"/>
      <c r="F45" s="57"/>
      <c r="G45" s="57"/>
      <c r="H45" s="57"/>
      <c r="I45" s="57"/>
      <c r="J45" s="20">
        <f t="shared" si="0"/>
        <v>0</v>
      </c>
    </row>
    <row r="46" spans="2:10" x14ac:dyDescent="0.3">
      <c r="B46" s="21"/>
      <c r="C46" s="19"/>
      <c r="D46" s="21"/>
      <c r="E46" s="21"/>
      <c r="F46" s="57"/>
      <c r="G46" s="57"/>
      <c r="H46" s="57"/>
      <c r="I46" s="57"/>
      <c r="J46" s="20">
        <f t="shared" si="0"/>
        <v>0</v>
      </c>
    </row>
    <row r="47" spans="2:10" x14ac:dyDescent="0.3">
      <c r="B47" s="21"/>
      <c r="C47" s="19"/>
      <c r="D47" s="21"/>
      <c r="E47" s="21"/>
      <c r="F47" s="57"/>
      <c r="G47" s="57"/>
      <c r="H47" s="57"/>
      <c r="I47" s="57"/>
      <c r="J47" s="20">
        <f t="shared" si="0"/>
        <v>0</v>
      </c>
    </row>
    <row r="48" spans="2:10" x14ac:dyDescent="0.3">
      <c r="B48" s="21"/>
      <c r="C48" s="19"/>
      <c r="D48" s="21"/>
      <c r="E48" s="21"/>
      <c r="F48" s="57"/>
      <c r="G48" s="57"/>
      <c r="H48" s="57"/>
      <c r="I48" s="57"/>
      <c r="J48" s="20">
        <f t="shared" si="0"/>
        <v>0</v>
      </c>
    </row>
    <row r="49" spans="2:10" x14ac:dyDescent="0.3">
      <c r="B49" s="21"/>
      <c r="C49" s="19"/>
      <c r="D49" s="21"/>
      <c r="E49" s="21"/>
      <c r="F49" s="57"/>
      <c r="G49" s="57"/>
      <c r="H49" s="57"/>
      <c r="I49" s="57"/>
      <c r="J49" s="20">
        <f t="shared" si="0"/>
        <v>0</v>
      </c>
    </row>
    <row r="50" spans="2:10" x14ac:dyDescent="0.3">
      <c r="B50" s="21"/>
      <c r="C50" s="19"/>
      <c r="D50" s="21"/>
      <c r="E50" s="21"/>
      <c r="F50" s="57"/>
      <c r="G50" s="57"/>
      <c r="H50" s="57"/>
      <c r="I50" s="57"/>
      <c r="J50" s="20">
        <f t="shared" si="0"/>
        <v>0</v>
      </c>
    </row>
    <row r="51" spans="2:10" x14ac:dyDescent="0.3">
      <c r="B51" s="149" t="s">
        <v>96</v>
      </c>
      <c r="C51" s="150"/>
      <c r="D51" s="150"/>
      <c r="E51" s="150"/>
      <c r="F51" s="150"/>
      <c r="G51" s="150"/>
      <c r="H51" s="150"/>
      <c r="I51" s="150"/>
      <c r="J51" s="151"/>
    </row>
  </sheetData>
  <sheetProtection sheet="1" objects="1" scenarios="1"/>
  <mergeCells count="3">
    <mergeCell ref="B1:D1"/>
    <mergeCell ref="F1:J1"/>
    <mergeCell ref="B51:J51"/>
  </mergeCells>
  <dataValidations count="1">
    <dataValidation type="list" allowBlank="1" showInputMessage="1" showErrorMessage="1" sqref="B3:B50">
      <formula1>Assets</formula1>
    </dataValidation>
  </dataValidations>
  <pageMargins left="0.25" right="0.25" top="0.3" bottom="0.3" header="0.3" footer="0.3"/>
  <pageSetup scale="75" orientation="landscape" r:id="rId1"/>
  <ignoredErrors>
    <ignoredError sqref="J4:J50"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79998168889431442"/>
    <pageSetUpPr autoPageBreaks="0" fitToPage="1"/>
  </sheetPr>
  <dimension ref="B1:H28"/>
  <sheetViews>
    <sheetView showGridLines="0" zoomScale="115" zoomScaleNormal="115" workbookViewId="0">
      <selection activeCell="B3" sqref="B3"/>
    </sheetView>
  </sheetViews>
  <sheetFormatPr defaultRowHeight="14.4" x14ac:dyDescent="0.3"/>
  <cols>
    <col min="1" max="1" width="3.5546875" customWidth="1"/>
    <col min="2" max="2" width="44.109375" customWidth="1"/>
    <col min="3" max="3" width="41" customWidth="1"/>
    <col min="4" max="4" width="17.109375" customWidth="1"/>
    <col min="5" max="5" width="24.109375" customWidth="1"/>
    <col min="6" max="8" width="10.44140625" customWidth="1"/>
  </cols>
  <sheetData>
    <row r="1" spans="2:8" ht="37.200000000000003" thickBot="1" x14ac:dyDescent="0.75">
      <c r="B1" s="116" t="s">
        <v>53</v>
      </c>
      <c r="C1" s="116"/>
      <c r="D1" s="116"/>
    </row>
    <row r="2" spans="2:8" s="96" customFormat="1" ht="29.4" thickBot="1" x14ac:dyDescent="0.35">
      <c r="B2" s="97" t="s">
        <v>51</v>
      </c>
      <c r="C2" s="98" t="s">
        <v>52</v>
      </c>
      <c r="D2" s="98" t="s">
        <v>99</v>
      </c>
      <c r="E2" s="98" t="s">
        <v>100</v>
      </c>
      <c r="F2" s="98" t="s">
        <v>101</v>
      </c>
      <c r="G2" s="98" t="s">
        <v>97</v>
      </c>
      <c r="H2" s="99" t="s">
        <v>98</v>
      </c>
    </row>
    <row r="3" spans="2:8" x14ac:dyDescent="0.3">
      <c r="B3" s="19"/>
      <c r="C3" s="19"/>
      <c r="D3" s="19"/>
      <c r="E3" s="19"/>
      <c r="F3" s="19"/>
      <c r="G3" s="19"/>
      <c r="H3" s="19"/>
    </row>
    <row r="4" spans="2:8" x14ac:dyDescent="0.3">
      <c r="B4" s="21"/>
      <c r="C4" s="21"/>
      <c r="D4" s="21"/>
      <c r="E4" s="21"/>
      <c r="F4" s="21"/>
      <c r="G4" s="21"/>
      <c r="H4" s="21"/>
    </row>
    <row r="5" spans="2:8" x14ac:dyDescent="0.3">
      <c r="B5" s="21"/>
      <c r="C5" s="21"/>
      <c r="D5" s="21"/>
      <c r="E5" s="21"/>
      <c r="F5" s="21"/>
      <c r="G5" s="21"/>
      <c r="H5" s="21"/>
    </row>
    <row r="6" spans="2:8" x14ac:dyDescent="0.3">
      <c r="B6" s="21"/>
      <c r="C6" s="21"/>
      <c r="D6" s="21"/>
      <c r="E6" s="21"/>
      <c r="F6" s="21"/>
      <c r="G6" s="21"/>
      <c r="H6" s="21"/>
    </row>
    <row r="7" spans="2:8" x14ac:dyDescent="0.3">
      <c r="B7" s="21"/>
      <c r="C7" s="21"/>
      <c r="D7" s="21"/>
      <c r="E7" s="21"/>
      <c r="F7" s="21"/>
      <c r="G7" s="21"/>
      <c r="H7" s="21"/>
    </row>
    <row r="8" spans="2:8" x14ac:dyDescent="0.3">
      <c r="B8" s="19"/>
      <c r="C8" s="21"/>
      <c r="D8" s="21"/>
      <c r="E8" s="21"/>
      <c r="F8" s="21"/>
      <c r="G8" s="21"/>
      <c r="H8" s="21"/>
    </row>
    <row r="9" spans="2:8" x14ac:dyDescent="0.3">
      <c r="B9" s="21"/>
      <c r="C9" s="21"/>
      <c r="D9" s="21"/>
      <c r="E9" s="21"/>
      <c r="F9" s="21"/>
      <c r="G9" s="21"/>
      <c r="H9" s="21"/>
    </row>
    <row r="10" spans="2:8" x14ac:dyDescent="0.3">
      <c r="B10" s="21"/>
      <c r="C10" s="21"/>
      <c r="D10" s="19"/>
      <c r="E10" s="19"/>
      <c r="F10" s="19"/>
      <c r="G10" s="19"/>
      <c r="H10" s="19"/>
    </row>
    <row r="11" spans="2:8" x14ac:dyDescent="0.3">
      <c r="B11" s="21"/>
      <c r="C11" s="21"/>
      <c r="D11" s="21"/>
      <c r="E11" s="21"/>
      <c r="F11" s="21"/>
      <c r="G11" s="21"/>
      <c r="H11" s="21"/>
    </row>
    <row r="12" spans="2:8" x14ac:dyDescent="0.3">
      <c r="B12" s="21"/>
      <c r="C12" s="21"/>
      <c r="D12" s="21"/>
      <c r="E12" s="21"/>
      <c r="F12" s="21"/>
      <c r="G12" s="21"/>
      <c r="H12" s="21"/>
    </row>
    <row r="13" spans="2:8" x14ac:dyDescent="0.3">
      <c r="B13" s="19"/>
      <c r="C13" s="21"/>
      <c r="D13" s="21"/>
      <c r="E13" s="21"/>
      <c r="F13" s="21"/>
      <c r="G13" s="21"/>
      <c r="H13" s="21"/>
    </row>
    <row r="14" spans="2:8" x14ac:dyDescent="0.3">
      <c r="B14" s="21"/>
      <c r="C14" s="21"/>
      <c r="D14" s="21"/>
      <c r="E14" s="21"/>
      <c r="F14" s="21"/>
      <c r="G14" s="21"/>
      <c r="H14" s="21"/>
    </row>
    <row r="15" spans="2:8" x14ac:dyDescent="0.3">
      <c r="B15" s="21"/>
      <c r="C15" s="21"/>
      <c r="D15" s="21"/>
      <c r="E15" s="21"/>
      <c r="F15" s="21"/>
      <c r="G15" s="21"/>
      <c r="H15" s="21"/>
    </row>
    <row r="16" spans="2:8" x14ac:dyDescent="0.3">
      <c r="B16" s="19"/>
      <c r="C16" s="21"/>
      <c r="D16" s="21"/>
      <c r="E16" s="21"/>
      <c r="F16" s="21"/>
      <c r="G16" s="21"/>
      <c r="H16" s="21"/>
    </row>
    <row r="17" spans="2:8" x14ac:dyDescent="0.3">
      <c r="B17" s="21"/>
      <c r="C17" s="21"/>
      <c r="D17" s="19"/>
      <c r="E17" s="19"/>
      <c r="F17" s="19"/>
      <c r="G17" s="19"/>
      <c r="H17" s="19"/>
    </row>
    <row r="18" spans="2:8" x14ac:dyDescent="0.3">
      <c r="B18" s="21"/>
      <c r="C18" s="21"/>
      <c r="D18" s="21"/>
      <c r="E18" s="21"/>
      <c r="F18" s="21"/>
      <c r="G18" s="21"/>
      <c r="H18" s="21"/>
    </row>
    <row r="19" spans="2:8" x14ac:dyDescent="0.3">
      <c r="B19" s="21"/>
      <c r="C19" s="21"/>
      <c r="D19" s="21"/>
      <c r="E19" s="21"/>
      <c r="F19" s="21"/>
      <c r="G19" s="21"/>
      <c r="H19" s="21"/>
    </row>
    <row r="20" spans="2:8" x14ac:dyDescent="0.3">
      <c r="B20" s="21"/>
      <c r="C20" s="21"/>
      <c r="D20" s="21"/>
      <c r="E20" s="21"/>
      <c r="F20" s="21"/>
      <c r="G20" s="21"/>
      <c r="H20" s="21"/>
    </row>
    <row r="21" spans="2:8" x14ac:dyDescent="0.3">
      <c r="B21" s="19"/>
      <c r="C21" s="21"/>
      <c r="D21" s="21"/>
      <c r="E21" s="21"/>
      <c r="F21" s="21"/>
      <c r="G21" s="21"/>
      <c r="H21" s="21"/>
    </row>
    <row r="22" spans="2:8" x14ac:dyDescent="0.3">
      <c r="B22" s="21"/>
      <c r="C22" s="21"/>
      <c r="D22" s="21"/>
      <c r="E22" s="21"/>
      <c r="F22" s="21"/>
      <c r="G22" s="21"/>
      <c r="H22" s="21"/>
    </row>
    <row r="23" spans="2:8" x14ac:dyDescent="0.3">
      <c r="B23" s="21"/>
      <c r="C23" s="21"/>
      <c r="D23" s="21"/>
      <c r="E23" s="21"/>
      <c r="F23" s="21"/>
      <c r="G23" s="21"/>
      <c r="H23" s="21"/>
    </row>
    <row r="24" spans="2:8" x14ac:dyDescent="0.3">
      <c r="B24" s="21"/>
      <c r="C24" s="21"/>
      <c r="D24" s="19"/>
      <c r="E24" s="19"/>
      <c r="F24" s="19"/>
      <c r="G24" s="19"/>
      <c r="H24" s="19"/>
    </row>
    <row r="25" spans="2:8" x14ac:dyDescent="0.3">
      <c r="B25" s="21"/>
      <c r="C25" s="21"/>
      <c r="D25" s="21"/>
      <c r="E25" s="21"/>
      <c r="F25" s="21"/>
      <c r="G25" s="21"/>
      <c r="H25" s="21"/>
    </row>
    <row r="26" spans="2:8" x14ac:dyDescent="0.3">
      <c r="B26" s="19"/>
      <c r="C26" s="21"/>
      <c r="D26" s="21"/>
      <c r="E26" s="21"/>
      <c r="F26" s="21"/>
      <c r="G26" s="21"/>
      <c r="H26" s="21"/>
    </row>
    <row r="27" spans="2:8" x14ac:dyDescent="0.3">
      <c r="B27" s="21"/>
      <c r="C27" s="21"/>
      <c r="D27" s="21"/>
      <c r="E27" s="21"/>
      <c r="F27" s="21"/>
      <c r="G27" s="21"/>
      <c r="H27" s="21"/>
    </row>
    <row r="28" spans="2:8" x14ac:dyDescent="0.3">
      <c r="B28" s="117" t="s">
        <v>85</v>
      </c>
      <c r="C28" s="118"/>
      <c r="D28" s="118"/>
      <c r="E28" s="118"/>
      <c r="F28" s="118"/>
      <c r="G28" s="118"/>
      <c r="H28" s="119"/>
    </row>
  </sheetData>
  <mergeCells count="2">
    <mergeCell ref="B1:D1"/>
    <mergeCell ref="B28:H28"/>
  </mergeCells>
  <pageMargins left="0.25" right="0.25" top="0.31" bottom="0.31" header="0.3" footer="0.3"/>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tint="0.79998168889431442"/>
    <pageSetUpPr fitToPage="1"/>
  </sheetPr>
  <dimension ref="B1:G48"/>
  <sheetViews>
    <sheetView showGridLines="0" showRowColHeaders="0" zoomScale="115" zoomScaleNormal="115" workbookViewId="0">
      <selection activeCell="B46" sqref="B46:G46"/>
    </sheetView>
  </sheetViews>
  <sheetFormatPr defaultRowHeight="14.4" x14ac:dyDescent="0.3"/>
  <cols>
    <col min="1" max="1" width="3.5546875" customWidth="1"/>
    <col min="2" max="2" width="32.88671875" customWidth="1"/>
    <col min="3" max="3" width="39.44140625" customWidth="1"/>
    <col min="4" max="4" width="16.33203125" customWidth="1"/>
    <col min="5" max="5" width="24" customWidth="1"/>
    <col min="6" max="6" width="10" hidden="1" customWidth="1"/>
    <col min="7" max="7" width="22.6640625" customWidth="1"/>
  </cols>
  <sheetData>
    <row r="1" spans="2:7" ht="68.25" customHeight="1" thickBot="1" x14ac:dyDescent="0.75">
      <c r="B1" s="120" t="s">
        <v>50</v>
      </c>
      <c r="C1" s="120"/>
      <c r="D1" s="121"/>
      <c r="E1" s="11" t="s">
        <v>25</v>
      </c>
      <c r="F1" s="12"/>
      <c r="G1" s="13">
        <f>SUM(G3:G45)</f>
        <v>0</v>
      </c>
    </row>
    <row r="2" spans="2:7" ht="15" thickBot="1" x14ac:dyDescent="0.35">
      <c r="B2" s="36" t="s">
        <v>0</v>
      </c>
      <c r="C2" s="16" t="s">
        <v>23</v>
      </c>
      <c r="D2" s="16" t="s">
        <v>11</v>
      </c>
      <c r="E2" s="16" t="s">
        <v>38</v>
      </c>
      <c r="F2" s="16" t="s">
        <v>13</v>
      </c>
      <c r="G2" s="17" t="s">
        <v>10</v>
      </c>
    </row>
    <row r="3" spans="2:7" x14ac:dyDescent="0.3">
      <c r="B3" s="19"/>
      <c r="C3" s="19"/>
      <c r="D3" s="20"/>
      <c r="E3" s="19"/>
      <c r="F3" s="9" t="str">
        <f>IFERROR(VLOOKUP(E3,'Dropdown Menus'!$A$3:$B$12,2,FALSE),"")</f>
        <v/>
      </c>
      <c r="G3" s="14" t="str">
        <f>IFERROR(F3*D3,"Check Cost")</f>
        <v>Check Cost</v>
      </c>
    </row>
    <row r="4" spans="2:7" x14ac:dyDescent="0.3">
      <c r="B4" s="19"/>
      <c r="C4" s="21"/>
      <c r="D4" s="22"/>
      <c r="E4" s="19"/>
      <c r="F4" s="9" t="str">
        <f>IFERROR(VLOOKUP(E4,'Dropdown Menus'!$A$3:$B$12,2,FALSE),"")</f>
        <v/>
      </c>
      <c r="G4" s="14" t="str">
        <f>IFERROR(F4*D4,"Check Cost")</f>
        <v>Check Cost</v>
      </c>
    </row>
    <row r="5" spans="2:7" x14ac:dyDescent="0.3">
      <c r="B5" s="19"/>
      <c r="C5" s="21"/>
      <c r="D5" s="22"/>
      <c r="E5" s="19"/>
      <c r="F5" s="9" t="str">
        <f>IFERROR(VLOOKUP(E5,'Dropdown Menus'!$A$3:$B$12,2,FALSE),"")</f>
        <v/>
      </c>
      <c r="G5" s="14" t="str">
        <f t="shared" ref="G5:G45" si="0">IFERROR(F5*D5,"Check Cost")</f>
        <v>Check Cost</v>
      </c>
    </row>
    <row r="6" spans="2:7" x14ac:dyDescent="0.3">
      <c r="B6" s="19"/>
      <c r="C6" s="21"/>
      <c r="D6" s="22"/>
      <c r="E6" s="19"/>
      <c r="F6" s="9" t="str">
        <f>IFERROR(VLOOKUP(E6,'Dropdown Menus'!$A$3:$B$12,2,FALSE),"")</f>
        <v/>
      </c>
      <c r="G6" s="14" t="str">
        <f t="shared" si="0"/>
        <v>Check Cost</v>
      </c>
    </row>
    <row r="7" spans="2:7" x14ac:dyDescent="0.3">
      <c r="B7" s="19"/>
      <c r="C7" s="21"/>
      <c r="D7" s="22"/>
      <c r="E7" s="19"/>
      <c r="F7" s="9" t="str">
        <f>IFERROR(VLOOKUP(E7,'Dropdown Menus'!$A$3:$B$12,2,FALSE),"")</f>
        <v/>
      </c>
      <c r="G7" s="14" t="str">
        <f t="shared" si="0"/>
        <v>Check Cost</v>
      </c>
    </row>
    <row r="8" spans="2:7" x14ac:dyDescent="0.3">
      <c r="B8" s="19"/>
      <c r="C8" s="21"/>
      <c r="D8" s="22"/>
      <c r="E8" s="19"/>
      <c r="F8" s="9" t="str">
        <f>IFERROR(VLOOKUP(E8,'Dropdown Menus'!$A$3:$B$12,2,FALSE),"")</f>
        <v/>
      </c>
      <c r="G8" s="14" t="str">
        <f t="shared" si="0"/>
        <v>Check Cost</v>
      </c>
    </row>
    <row r="9" spans="2:7" x14ac:dyDescent="0.3">
      <c r="B9" s="19"/>
      <c r="C9" s="21"/>
      <c r="D9" s="22"/>
      <c r="E9" s="19"/>
      <c r="F9" s="9" t="str">
        <f>IFERROR(VLOOKUP(E9,'Dropdown Menus'!$A$3:$B$12,2,FALSE),"")</f>
        <v/>
      </c>
      <c r="G9" s="14" t="str">
        <f t="shared" si="0"/>
        <v>Check Cost</v>
      </c>
    </row>
    <row r="10" spans="2:7" x14ac:dyDescent="0.3">
      <c r="B10" s="19"/>
      <c r="C10" s="21"/>
      <c r="D10" s="22"/>
      <c r="E10" s="19"/>
      <c r="F10" s="9" t="str">
        <f>IFERROR(VLOOKUP(E10,'Dropdown Menus'!$A$3:$B$12,2,FALSE),"")</f>
        <v/>
      </c>
      <c r="G10" s="14" t="str">
        <f t="shared" si="0"/>
        <v>Check Cost</v>
      </c>
    </row>
    <row r="11" spans="2:7" x14ac:dyDescent="0.3">
      <c r="B11" s="19"/>
      <c r="C11" s="21"/>
      <c r="D11" s="22"/>
      <c r="E11" s="19"/>
      <c r="F11" s="9" t="str">
        <f>IFERROR(VLOOKUP(E11,'Dropdown Menus'!$A$3:$B$12,2,FALSE),"")</f>
        <v/>
      </c>
      <c r="G11" s="14" t="str">
        <f t="shared" si="0"/>
        <v>Check Cost</v>
      </c>
    </row>
    <row r="12" spans="2:7" x14ac:dyDescent="0.3">
      <c r="B12" s="19"/>
      <c r="C12" s="21"/>
      <c r="D12" s="22"/>
      <c r="E12" s="21"/>
      <c r="F12" s="9" t="str">
        <f>IFERROR(VLOOKUP(E12,'Dropdown Menus'!$A$3:$B$12,2,FALSE),"")</f>
        <v/>
      </c>
      <c r="G12" s="14" t="str">
        <f t="shared" si="0"/>
        <v>Check Cost</v>
      </c>
    </row>
    <row r="13" spans="2:7" x14ac:dyDescent="0.3">
      <c r="B13" s="19"/>
      <c r="C13" s="21"/>
      <c r="D13" s="22"/>
      <c r="E13" s="21"/>
      <c r="F13" s="9" t="str">
        <f>IFERROR(VLOOKUP(E13,'Dropdown Menus'!$A$3:$B$12,2,FALSE),"")</f>
        <v/>
      </c>
      <c r="G13" s="14" t="str">
        <f t="shared" si="0"/>
        <v>Check Cost</v>
      </c>
    </row>
    <row r="14" spans="2:7" x14ac:dyDescent="0.3">
      <c r="B14" s="19"/>
      <c r="C14" s="21"/>
      <c r="D14" s="22">
        <v>0</v>
      </c>
      <c r="E14" s="21"/>
      <c r="F14" s="9" t="str">
        <f>IFERROR(VLOOKUP(E14,'Dropdown Menus'!$A$3:$B$12,2,FALSE),"")</f>
        <v/>
      </c>
      <c r="G14" s="14" t="str">
        <f t="shared" si="0"/>
        <v>Check Cost</v>
      </c>
    </row>
    <row r="15" spans="2:7" x14ac:dyDescent="0.3">
      <c r="B15" s="19"/>
      <c r="C15" s="21"/>
      <c r="D15" s="22">
        <v>0</v>
      </c>
      <c r="E15" s="21"/>
      <c r="F15" s="9" t="str">
        <f>IFERROR(VLOOKUP(E15,'Dropdown Menus'!$A$3:$B$12,2,FALSE),"")</f>
        <v/>
      </c>
      <c r="G15" s="14" t="str">
        <f t="shared" si="0"/>
        <v>Check Cost</v>
      </c>
    </row>
    <row r="16" spans="2:7" x14ac:dyDescent="0.3">
      <c r="B16" s="19"/>
      <c r="C16" s="21"/>
      <c r="D16" s="22">
        <v>0</v>
      </c>
      <c r="E16" s="21"/>
      <c r="F16" s="9" t="str">
        <f>IFERROR(VLOOKUP(E16,'Dropdown Menus'!$A$3:$B$12,2,FALSE),"")</f>
        <v/>
      </c>
      <c r="G16" s="14" t="str">
        <f t="shared" si="0"/>
        <v>Check Cost</v>
      </c>
    </row>
    <row r="17" spans="2:7" x14ac:dyDescent="0.3">
      <c r="B17" s="19"/>
      <c r="C17" s="21"/>
      <c r="D17" s="22">
        <v>0</v>
      </c>
      <c r="E17" s="21"/>
      <c r="F17" s="9" t="str">
        <f>IFERROR(VLOOKUP(E17,'Dropdown Menus'!$A$3:$B$12,2,FALSE),"")</f>
        <v/>
      </c>
      <c r="G17" s="14" t="str">
        <f t="shared" si="0"/>
        <v>Check Cost</v>
      </c>
    </row>
    <row r="18" spans="2:7" x14ac:dyDescent="0.3">
      <c r="B18" s="19"/>
      <c r="C18" s="21"/>
      <c r="D18" s="22">
        <v>0</v>
      </c>
      <c r="E18" s="21"/>
      <c r="F18" s="9" t="str">
        <f>IFERROR(VLOOKUP(E18,'Dropdown Menus'!$A$3:$B$12,2,FALSE),"")</f>
        <v/>
      </c>
      <c r="G18" s="14" t="str">
        <f t="shared" si="0"/>
        <v>Check Cost</v>
      </c>
    </row>
    <row r="19" spans="2:7" x14ac:dyDescent="0.3">
      <c r="B19" s="19"/>
      <c r="C19" s="21"/>
      <c r="D19" s="22">
        <v>0</v>
      </c>
      <c r="E19" s="21"/>
      <c r="F19" s="9" t="str">
        <f>IFERROR(VLOOKUP(E19,'Dropdown Menus'!$A$3:$B$12,2,FALSE),"")</f>
        <v/>
      </c>
      <c r="G19" s="14" t="str">
        <f t="shared" si="0"/>
        <v>Check Cost</v>
      </c>
    </row>
    <row r="20" spans="2:7" x14ac:dyDescent="0.3">
      <c r="B20" s="19"/>
      <c r="C20" s="21"/>
      <c r="D20" s="22">
        <v>0</v>
      </c>
      <c r="E20" s="21"/>
      <c r="F20" s="9" t="str">
        <f>IFERROR(VLOOKUP(E20,'Dropdown Menus'!$A$3:$B$12,2,FALSE),"")</f>
        <v/>
      </c>
      <c r="G20" s="14" t="str">
        <f t="shared" si="0"/>
        <v>Check Cost</v>
      </c>
    </row>
    <row r="21" spans="2:7" x14ac:dyDescent="0.3">
      <c r="B21" s="19"/>
      <c r="C21" s="21"/>
      <c r="D21" s="22">
        <v>0</v>
      </c>
      <c r="E21" s="21"/>
      <c r="F21" s="9" t="str">
        <f>IFERROR(VLOOKUP(E21,'Dropdown Menus'!$A$3:$B$12,2,FALSE),"")</f>
        <v/>
      </c>
      <c r="G21" s="14" t="str">
        <f t="shared" si="0"/>
        <v>Check Cost</v>
      </c>
    </row>
    <row r="22" spans="2:7" x14ac:dyDescent="0.3">
      <c r="B22" s="19"/>
      <c r="C22" s="21"/>
      <c r="D22" s="22">
        <v>0</v>
      </c>
      <c r="E22" s="21"/>
      <c r="F22" s="9" t="str">
        <f>IFERROR(VLOOKUP(E22,'Dropdown Menus'!$A$3:$B$12,2,FALSE),"")</f>
        <v/>
      </c>
      <c r="G22" s="14" t="str">
        <f t="shared" si="0"/>
        <v>Check Cost</v>
      </c>
    </row>
    <row r="23" spans="2:7" x14ac:dyDescent="0.3">
      <c r="B23" s="19"/>
      <c r="C23" s="21"/>
      <c r="D23" s="22">
        <v>0</v>
      </c>
      <c r="E23" s="21"/>
      <c r="F23" s="9" t="str">
        <f>IFERROR(VLOOKUP(E23,'Dropdown Menus'!$A$3:$B$12,2,FALSE),"")</f>
        <v/>
      </c>
      <c r="G23" s="14" t="str">
        <f t="shared" si="0"/>
        <v>Check Cost</v>
      </c>
    </row>
    <row r="24" spans="2:7" x14ac:dyDescent="0.3">
      <c r="B24" s="19"/>
      <c r="C24" s="21"/>
      <c r="D24" s="22">
        <v>0</v>
      </c>
      <c r="E24" s="21"/>
      <c r="F24" s="9" t="str">
        <f>IFERROR(VLOOKUP(E24,'Dropdown Menus'!$A$3:$B$12,2,FALSE),"")</f>
        <v/>
      </c>
      <c r="G24" s="14" t="str">
        <f t="shared" si="0"/>
        <v>Check Cost</v>
      </c>
    </row>
    <row r="25" spans="2:7" x14ac:dyDescent="0.3">
      <c r="B25" s="19"/>
      <c r="C25" s="21"/>
      <c r="D25" s="22">
        <v>0</v>
      </c>
      <c r="E25" s="21"/>
      <c r="F25" s="9" t="str">
        <f>IFERROR(VLOOKUP(E25,'Dropdown Menus'!$A$3:$B$12,2,FALSE),"")</f>
        <v/>
      </c>
      <c r="G25" s="14" t="str">
        <f t="shared" si="0"/>
        <v>Check Cost</v>
      </c>
    </row>
    <row r="26" spans="2:7" x14ac:dyDescent="0.3">
      <c r="B26" s="19"/>
      <c r="C26" s="21"/>
      <c r="D26" s="22">
        <v>0</v>
      </c>
      <c r="E26" s="21"/>
      <c r="F26" s="9" t="str">
        <f>IFERROR(VLOOKUP(E26,'Dropdown Menus'!$A$3:$B$12,2,FALSE),"")</f>
        <v/>
      </c>
      <c r="G26" s="14" t="str">
        <f t="shared" si="0"/>
        <v>Check Cost</v>
      </c>
    </row>
    <row r="27" spans="2:7" x14ac:dyDescent="0.3">
      <c r="B27" s="19"/>
      <c r="C27" s="21"/>
      <c r="D27" s="22">
        <v>0</v>
      </c>
      <c r="E27" s="21"/>
      <c r="F27" s="9" t="str">
        <f>IFERROR(VLOOKUP(E27,'Dropdown Menus'!$A$3:$B$12,2,FALSE),"")</f>
        <v/>
      </c>
      <c r="G27" s="14" t="str">
        <f t="shared" si="0"/>
        <v>Check Cost</v>
      </c>
    </row>
    <row r="28" spans="2:7" x14ac:dyDescent="0.3">
      <c r="B28" s="19"/>
      <c r="C28" s="21"/>
      <c r="D28" s="22">
        <v>0</v>
      </c>
      <c r="E28" s="21"/>
      <c r="F28" s="9" t="str">
        <f>IFERROR(VLOOKUP(E28,'Dropdown Menus'!$A$3:$B$12,2,FALSE),"")</f>
        <v/>
      </c>
      <c r="G28" s="14" t="str">
        <f t="shared" si="0"/>
        <v>Check Cost</v>
      </c>
    </row>
    <row r="29" spans="2:7" x14ac:dyDescent="0.3">
      <c r="B29" s="19"/>
      <c r="C29" s="21"/>
      <c r="D29" s="22">
        <v>0</v>
      </c>
      <c r="E29" s="21"/>
      <c r="F29" s="9" t="str">
        <f>IFERROR(VLOOKUP(E29,'Dropdown Menus'!$A$3:$B$12,2,FALSE),"")</f>
        <v/>
      </c>
      <c r="G29" s="14" t="str">
        <f t="shared" si="0"/>
        <v>Check Cost</v>
      </c>
    </row>
    <row r="30" spans="2:7" x14ac:dyDescent="0.3">
      <c r="B30" s="19"/>
      <c r="C30" s="21"/>
      <c r="D30" s="22">
        <v>0</v>
      </c>
      <c r="E30" s="21"/>
      <c r="F30" s="9" t="str">
        <f>IFERROR(VLOOKUP(E30,'Dropdown Menus'!$A$3:$B$12,2,FALSE),"")</f>
        <v/>
      </c>
      <c r="G30" s="14" t="str">
        <f t="shared" si="0"/>
        <v>Check Cost</v>
      </c>
    </row>
    <row r="31" spans="2:7" x14ac:dyDescent="0.3">
      <c r="B31" s="19"/>
      <c r="C31" s="21"/>
      <c r="D31" s="22">
        <v>0</v>
      </c>
      <c r="E31" s="21"/>
      <c r="F31" s="9" t="str">
        <f>IFERROR(VLOOKUP(E31,'Dropdown Menus'!$A$3:$B$12,2,FALSE),"")</f>
        <v/>
      </c>
      <c r="G31" s="14" t="str">
        <f t="shared" si="0"/>
        <v>Check Cost</v>
      </c>
    </row>
    <row r="32" spans="2:7" x14ac:dyDescent="0.3">
      <c r="B32" s="19"/>
      <c r="C32" s="21"/>
      <c r="D32" s="22">
        <v>0</v>
      </c>
      <c r="E32" s="21"/>
      <c r="F32" s="9" t="str">
        <f>IFERROR(VLOOKUP(E32,'Dropdown Menus'!$A$3:$B$12,2,FALSE),"")</f>
        <v/>
      </c>
      <c r="G32" s="14" t="str">
        <f t="shared" si="0"/>
        <v>Check Cost</v>
      </c>
    </row>
    <row r="33" spans="2:7" x14ac:dyDescent="0.3">
      <c r="B33" s="19"/>
      <c r="C33" s="21"/>
      <c r="D33" s="22">
        <v>0</v>
      </c>
      <c r="E33" s="21"/>
      <c r="F33" s="9" t="str">
        <f>IFERROR(VLOOKUP(E33,'Dropdown Menus'!$A$3:$B$12,2,FALSE),"")</f>
        <v/>
      </c>
      <c r="G33" s="14" t="str">
        <f t="shared" si="0"/>
        <v>Check Cost</v>
      </c>
    </row>
    <row r="34" spans="2:7" x14ac:dyDescent="0.3">
      <c r="B34" s="19"/>
      <c r="C34" s="21"/>
      <c r="D34" s="22">
        <v>0</v>
      </c>
      <c r="E34" s="21"/>
      <c r="F34" s="9" t="str">
        <f>IFERROR(VLOOKUP(E34,'Dropdown Menus'!$A$3:$B$12,2,FALSE),"")</f>
        <v/>
      </c>
      <c r="G34" s="14" t="str">
        <f t="shared" si="0"/>
        <v>Check Cost</v>
      </c>
    </row>
    <row r="35" spans="2:7" x14ac:dyDescent="0.3">
      <c r="B35" s="19"/>
      <c r="C35" s="21"/>
      <c r="D35" s="22">
        <v>0</v>
      </c>
      <c r="E35" s="21"/>
      <c r="F35" s="9" t="str">
        <f>IFERROR(VLOOKUP(E35,'Dropdown Menus'!$A$3:$B$12,2,FALSE),"")</f>
        <v/>
      </c>
      <c r="G35" s="14" t="str">
        <f t="shared" si="0"/>
        <v>Check Cost</v>
      </c>
    </row>
    <row r="36" spans="2:7" x14ac:dyDescent="0.3">
      <c r="B36" s="19"/>
      <c r="C36" s="21"/>
      <c r="D36" s="22">
        <v>0</v>
      </c>
      <c r="E36" s="21"/>
      <c r="F36" s="9" t="str">
        <f>IFERROR(VLOOKUP(E36,'Dropdown Menus'!$A$3:$B$12,2,FALSE),"")</f>
        <v/>
      </c>
      <c r="G36" s="14" t="str">
        <f t="shared" si="0"/>
        <v>Check Cost</v>
      </c>
    </row>
    <row r="37" spans="2:7" x14ac:dyDescent="0.3">
      <c r="B37" s="19"/>
      <c r="C37" s="21"/>
      <c r="D37" s="22">
        <v>0</v>
      </c>
      <c r="E37" s="21"/>
      <c r="F37" s="9" t="str">
        <f>IFERROR(VLOOKUP(E37,'Dropdown Menus'!$A$3:$B$12,2,FALSE),"")</f>
        <v/>
      </c>
      <c r="G37" s="14" t="str">
        <f t="shared" si="0"/>
        <v>Check Cost</v>
      </c>
    </row>
    <row r="38" spans="2:7" x14ac:dyDescent="0.3">
      <c r="B38" s="19"/>
      <c r="C38" s="21"/>
      <c r="D38" s="22">
        <v>0</v>
      </c>
      <c r="E38" s="21"/>
      <c r="F38" s="9" t="str">
        <f>IFERROR(VLOOKUP(E38,'Dropdown Menus'!$A$3:$B$12,2,FALSE),"")</f>
        <v/>
      </c>
      <c r="G38" s="14" t="str">
        <f t="shared" si="0"/>
        <v>Check Cost</v>
      </c>
    </row>
    <row r="39" spans="2:7" x14ac:dyDescent="0.3">
      <c r="B39" s="19"/>
      <c r="C39" s="21"/>
      <c r="D39" s="22">
        <v>0</v>
      </c>
      <c r="E39" s="21"/>
      <c r="F39" s="9" t="str">
        <f>IFERROR(VLOOKUP(E39,'Dropdown Menus'!$A$3:$B$12,2,FALSE),"")</f>
        <v/>
      </c>
      <c r="G39" s="14" t="str">
        <f t="shared" si="0"/>
        <v>Check Cost</v>
      </c>
    </row>
    <row r="40" spans="2:7" x14ac:dyDescent="0.3">
      <c r="B40" s="19"/>
      <c r="C40" s="21"/>
      <c r="D40" s="22">
        <v>0</v>
      </c>
      <c r="E40" s="21"/>
      <c r="F40" s="9" t="str">
        <f>IFERROR(VLOOKUP(E40,'Dropdown Menus'!$A$3:$B$12,2,FALSE),"")</f>
        <v/>
      </c>
      <c r="G40" s="14" t="str">
        <f t="shared" si="0"/>
        <v>Check Cost</v>
      </c>
    </row>
    <row r="41" spans="2:7" x14ac:dyDescent="0.3">
      <c r="B41" s="19"/>
      <c r="C41" s="21"/>
      <c r="D41" s="22">
        <v>0</v>
      </c>
      <c r="E41" s="21"/>
      <c r="F41" s="9" t="str">
        <f>IFERROR(VLOOKUP(E41,'Dropdown Menus'!$A$3:$B$12,2,FALSE),"")</f>
        <v/>
      </c>
      <c r="G41" s="14" t="str">
        <f t="shared" si="0"/>
        <v>Check Cost</v>
      </c>
    </row>
    <row r="42" spans="2:7" x14ac:dyDescent="0.3">
      <c r="B42" s="19"/>
      <c r="C42" s="21"/>
      <c r="D42" s="22">
        <v>0</v>
      </c>
      <c r="E42" s="21"/>
      <c r="F42" s="9" t="str">
        <f>IFERROR(VLOOKUP(E42,'Dropdown Menus'!$A$3:$B$12,2,FALSE),"")</f>
        <v/>
      </c>
      <c r="G42" s="14" t="str">
        <f t="shared" si="0"/>
        <v>Check Cost</v>
      </c>
    </row>
    <row r="43" spans="2:7" x14ac:dyDescent="0.3">
      <c r="B43" s="19"/>
      <c r="C43" s="21"/>
      <c r="D43" s="22">
        <v>0</v>
      </c>
      <c r="E43" s="21"/>
      <c r="F43" s="9" t="str">
        <f>IFERROR(VLOOKUP(E43,'Dropdown Menus'!$A$3:$B$12,2,FALSE),"")</f>
        <v/>
      </c>
      <c r="G43" s="14" t="str">
        <f t="shared" si="0"/>
        <v>Check Cost</v>
      </c>
    </row>
    <row r="44" spans="2:7" x14ac:dyDescent="0.3">
      <c r="B44" s="19"/>
      <c r="C44" s="21"/>
      <c r="D44" s="22">
        <v>0</v>
      </c>
      <c r="E44" s="21"/>
      <c r="F44" s="9" t="str">
        <f>IFERROR(VLOOKUP(E44,'Dropdown Menus'!$A$3:$B$12,2,FALSE),"")</f>
        <v/>
      </c>
      <c r="G44" s="14" t="str">
        <f t="shared" si="0"/>
        <v>Check Cost</v>
      </c>
    </row>
    <row r="45" spans="2:7" x14ac:dyDescent="0.3">
      <c r="B45" s="19"/>
      <c r="C45" s="21"/>
      <c r="D45" s="22">
        <v>0</v>
      </c>
      <c r="E45" s="21"/>
      <c r="F45" s="9" t="str">
        <f>IFERROR(VLOOKUP(E45,'Dropdown Menus'!$A$3:$B$12,2,FALSE),"")</f>
        <v/>
      </c>
      <c r="G45" s="14" t="str">
        <f t="shared" si="0"/>
        <v>Check Cost</v>
      </c>
    </row>
    <row r="46" spans="2:7" ht="33" customHeight="1" x14ac:dyDescent="0.3">
      <c r="B46" s="117" t="s">
        <v>85</v>
      </c>
      <c r="C46" s="118"/>
      <c r="D46" s="118"/>
      <c r="E46" s="118"/>
      <c r="F46" s="118"/>
      <c r="G46" s="119"/>
    </row>
    <row r="47" spans="2:7" ht="15" thickBot="1" x14ac:dyDescent="0.35">
      <c r="C47" s="3"/>
      <c r="D47" s="3"/>
      <c r="E47" s="5"/>
      <c r="F47" s="5"/>
      <c r="G47" s="6"/>
    </row>
    <row r="48" spans="2:7" ht="15" thickTop="1" x14ac:dyDescent="0.3">
      <c r="E48" s="4" t="s">
        <v>16</v>
      </c>
      <c r="G48" s="2">
        <f>SUM(G3:G45)</f>
        <v>0</v>
      </c>
    </row>
  </sheetData>
  <sheetProtection sheet="1" objects="1" scenarios="1"/>
  <mergeCells count="2">
    <mergeCell ref="B46:G46"/>
    <mergeCell ref="B1:D1"/>
  </mergeCells>
  <dataValidations count="2">
    <dataValidation type="list" allowBlank="1" showInputMessage="1" showErrorMessage="1" sqref="E3:E45">
      <formula1>Frequency</formula1>
    </dataValidation>
    <dataValidation type="list" allowBlank="1" showInputMessage="1" showErrorMessage="1" sqref="B3:B45">
      <formula1>Assets</formula1>
    </dataValidation>
  </dataValidations>
  <pageMargins left="0.25" right="0.25" top="0.31" bottom="0.31" header="0.3" footer="0.3"/>
  <pageSetup scale="7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79998168889431442"/>
    <pageSetUpPr fitToPage="1"/>
  </sheetPr>
  <dimension ref="B1:I51"/>
  <sheetViews>
    <sheetView showGridLines="0" zoomScale="110" zoomScaleNormal="110" workbookViewId="0">
      <selection activeCell="E19" sqref="E19"/>
    </sheetView>
  </sheetViews>
  <sheetFormatPr defaultRowHeight="14.4" x14ac:dyDescent="0.3"/>
  <cols>
    <col min="1" max="1" width="3.5546875" customWidth="1"/>
    <col min="2" max="2" width="27.5546875" customWidth="1"/>
    <col min="3" max="3" width="24.6640625" customWidth="1"/>
    <col min="4" max="4" width="49" customWidth="1"/>
    <col min="5" max="5" width="15.44140625" customWidth="1"/>
    <col min="6" max="6" width="15" customWidth="1"/>
    <col min="7" max="7" width="7.88671875" customWidth="1"/>
    <col min="8" max="8" width="8.44140625" hidden="1" customWidth="1"/>
    <col min="9" max="9" width="9.109375" customWidth="1"/>
  </cols>
  <sheetData>
    <row r="1" spans="2:9" ht="37.200000000000003" thickBot="1" x14ac:dyDescent="0.75">
      <c r="B1" s="122" t="s">
        <v>24</v>
      </c>
      <c r="C1" s="122"/>
      <c r="D1" s="122"/>
      <c r="E1" s="122"/>
      <c r="F1" s="122"/>
      <c r="G1" s="53"/>
    </row>
    <row r="2" spans="2:9" ht="15" thickBot="1" x14ac:dyDescent="0.35">
      <c r="B2" s="15" t="s">
        <v>0</v>
      </c>
      <c r="C2" s="61" t="s">
        <v>81</v>
      </c>
      <c r="D2" s="16" t="s">
        <v>29</v>
      </c>
      <c r="E2" s="16" t="s">
        <v>18</v>
      </c>
      <c r="F2" s="55" t="s">
        <v>1</v>
      </c>
      <c r="G2" s="58" t="s">
        <v>76</v>
      </c>
    </row>
    <row r="3" spans="2:9" x14ac:dyDescent="0.3">
      <c r="B3" s="19"/>
      <c r="C3" s="19"/>
      <c r="D3" s="19"/>
      <c r="E3" s="19"/>
      <c r="F3" s="56">
        <v>0</v>
      </c>
      <c r="G3" s="20" t="s">
        <v>77</v>
      </c>
      <c r="H3">
        <f>IF(G3="Yes",F3,0)</f>
        <v>0</v>
      </c>
      <c r="I3" s="54"/>
    </row>
    <row r="4" spans="2:9" x14ac:dyDescent="0.3">
      <c r="B4" s="21"/>
      <c r="C4" s="19"/>
      <c r="D4" s="21"/>
      <c r="E4" s="21"/>
      <c r="F4" s="57">
        <v>0</v>
      </c>
      <c r="G4" s="22" t="s">
        <v>77</v>
      </c>
      <c r="H4">
        <f t="shared" ref="H4:H50" si="0">IF(G4="Yes",F4,0)</f>
        <v>0</v>
      </c>
      <c r="I4" s="54"/>
    </row>
    <row r="5" spans="2:9" x14ac:dyDescent="0.3">
      <c r="B5" s="21"/>
      <c r="C5" s="19"/>
      <c r="D5" s="21"/>
      <c r="E5" s="21"/>
      <c r="F5" s="57">
        <v>0</v>
      </c>
      <c r="G5" s="22" t="s">
        <v>77</v>
      </c>
      <c r="H5">
        <f t="shared" si="0"/>
        <v>0</v>
      </c>
      <c r="I5" s="54"/>
    </row>
    <row r="6" spans="2:9" x14ac:dyDescent="0.3">
      <c r="B6" s="21"/>
      <c r="C6" s="19"/>
      <c r="D6" s="21"/>
      <c r="E6" s="21"/>
      <c r="F6" s="57">
        <v>0</v>
      </c>
      <c r="G6" s="22" t="s">
        <v>77</v>
      </c>
      <c r="H6">
        <f t="shared" si="0"/>
        <v>0</v>
      </c>
      <c r="I6" s="54"/>
    </row>
    <row r="7" spans="2:9" x14ac:dyDescent="0.3">
      <c r="B7" s="21"/>
      <c r="C7" s="19"/>
      <c r="D7" s="21"/>
      <c r="E7" s="21"/>
      <c r="F7" s="57">
        <v>0</v>
      </c>
      <c r="G7" s="22" t="s">
        <v>77</v>
      </c>
      <c r="H7">
        <f t="shared" si="0"/>
        <v>0</v>
      </c>
      <c r="I7" s="54"/>
    </row>
    <row r="8" spans="2:9" x14ac:dyDescent="0.3">
      <c r="B8" s="21"/>
      <c r="C8" s="19"/>
      <c r="D8" s="21"/>
      <c r="E8" s="21"/>
      <c r="F8" s="57">
        <v>0</v>
      </c>
      <c r="G8" s="22" t="s">
        <v>77</v>
      </c>
      <c r="H8">
        <f t="shared" si="0"/>
        <v>0</v>
      </c>
      <c r="I8" s="54"/>
    </row>
    <row r="9" spans="2:9" x14ac:dyDescent="0.3">
      <c r="B9" s="21"/>
      <c r="C9" s="19"/>
      <c r="D9" s="21"/>
      <c r="E9" s="21"/>
      <c r="F9" s="57">
        <v>0</v>
      </c>
      <c r="G9" s="22" t="s">
        <v>77</v>
      </c>
      <c r="H9">
        <f t="shared" si="0"/>
        <v>0</v>
      </c>
      <c r="I9" s="54"/>
    </row>
    <row r="10" spans="2:9" x14ac:dyDescent="0.3">
      <c r="B10" s="21"/>
      <c r="C10" s="19"/>
      <c r="D10" s="21"/>
      <c r="E10" s="21"/>
      <c r="F10" s="57">
        <v>0</v>
      </c>
      <c r="G10" s="22" t="s">
        <v>77</v>
      </c>
      <c r="H10">
        <f t="shared" si="0"/>
        <v>0</v>
      </c>
      <c r="I10" s="54"/>
    </row>
    <row r="11" spans="2:9" x14ac:dyDescent="0.3">
      <c r="B11" s="21"/>
      <c r="C11" s="19"/>
      <c r="D11" s="21"/>
      <c r="E11" s="21"/>
      <c r="F11" s="57">
        <v>0</v>
      </c>
      <c r="G11" s="22" t="s">
        <v>77</v>
      </c>
      <c r="H11">
        <f t="shared" si="0"/>
        <v>0</v>
      </c>
      <c r="I11" s="54"/>
    </row>
    <row r="12" spans="2:9" x14ac:dyDescent="0.3">
      <c r="B12" s="21"/>
      <c r="C12" s="19"/>
      <c r="D12" s="21"/>
      <c r="E12" s="21"/>
      <c r="F12" s="57">
        <v>0</v>
      </c>
      <c r="G12" s="22" t="s">
        <v>77</v>
      </c>
      <c r="H12">
        <f t="shared" si="0"/>
        <v>0</v>
      </c>
      <c r="I12" s="54"/>
    </row>
    <row r="13" spans="2:9" x14ac:dyDescent="0.3">
      <c r="B13" s="21"/>
      <c r="C13" s="19"/>
      <c r="D13" s="21"/>
      <c r="E13" s="21"/>
      <c r="F13" s="57">
        <v>0</v>
      </c>
      <c r="G13" s="22" t="s">
        <v>77</v>
      </c>
      <c r="H13">
        <f t="shared" si="0"/>
        <v>0</v>
      </c>
      <c r="I13" s="54"/>
    </row>
    <row r="14" spans="2:9" x14ac:dyDescent="0.3">
      <c r="B14" s="21"/>
      <c r="C14" s="19"/>
      <c r="D14" s="21"/>
      <c r="E14" s="21"/>
      <c r="F14" s="57">
        <v>0</v>
      </c>
      <c r="G14" s="22" t="s">
        <v>77</v>
      </c>
      <c r="H14">
        <f t="shared" si="0"/>
        <v>0</v>
      </c>
      <c r="I14" s="54"/>
    </row>
    <row r="15" spans="2:9" x14ac:dyDescent="0.3">
      <c r="B15" s="21"/>
      <c r="C15" s="19"/>
      <c r="D15" s="21"/>
      <c r="E15" s="21"/>
      <c r="F15" s="57">
        <v>0</v>
      </c>
      <c r="G15" s="22" t="s">
        <v>77</v>
      </c>
      <c r="H15">
        <f t="shared" si="0"/>
        <v>0</v>
      </c>
      <c r="I15" s="54"/>
    </row>
    <row r="16" spans="2:9" x14ac:dyDescent="0.3">
      <c r="B16" s="21"/>
      <c r="C16" s="19"/>
      <c r="D16" s="21"/>
      <c r="E16" s="21"/>
      <c r="F16" s="57">
        <v>0</v>
      </c>
      <c r="G16" s="22" t="s">
        <v>77</v>
      </c>
      <c r="H16">
        <f t="shared" si="0"/>
        <v>0</v>
      </c>
      <c r="I16" s="54"/>
    </row>
    <row r="17" spans="2:9" x14ac:dyDescent="0.3">
      <c r="B17" s="21"/>
      <c r="C17" s="19"/>
      <c r="D17" s="21"/>
      <c r="E17" s="21"/>
      <c r="F17" s="57">
        <v>0</v>
      </c>
      <c r="G17" s="22" t="s">
        <v>77</v>
      </c>
      <c r="H17">
        <f t="shared" si="0"/>
        <v>0</v>
      </c>
      <c r="I17" s="54"/>
    </row>
    <row r="18" spans="2:9" x14ac:dyDescent="0.3">
      <c r="B18" s="21"/>
      <c r="C18" s="19"/>
      <c r="D18" s="21"/>
      <c r="E18" s="21"/>
      <c r="F18" s="57">
        <v>0</v>
      </c>
      <c r="G18" s="22" t="s">
        <v>77</v>
      </c>
      <c r="H18">
        <f t="shared" si="0"/>
        <v>0</v>
      </c>
      <c r="I18" s="54"/>
    </row>
    <row r="19" spans="2:9" x14ac:dyDescent="0.3">
      <c r="B19" s="21"/>
      <c r="C19" s="19"/>
      <c r="D19" s="21"/>
      <c r="E19" s="21"/>
      <c r="F19" s="57">
        <v>0</v>
      </c>
      <c r="G19" s="22" t="s">
        <v>77</v>
      </c>
      <c r="H19">
        <f t="shared" si="0"/>
        <v>0</v>
      </c>
      <c r="I19" s="54"/>
    </row>
    <row r="20" spans="2:9" x14ac:dyDescent="0.3">
      <c r="B20" s="21"/>
      <c r="C20" s="19"/>
      <c r="D20" s="21"/>
      <c r="E20" s="21"/>
      <c r="F20" s="57">
        <v>0</v>
      </c>
      <c r="G20" s="22" t="s">
        <v>77</v>
      </c>
      <c r="H20">
        <f t="shared" si="0"/>
        <v>0</v>
      </c>
      <c r="I20" s="54"/>
    </row>
    <row r="21" spans="2:9" x14ac:dyDescent="0.3">
      <c r="B21" s="21"/>
      <c r="C21" s="19"/>
      <c r="D21" s="21"/>
      <c r="E21" s="21"/>
      <c r="F21" s="57">
        <v>0</v>
      </c>
      <c r="G21" s="22" t="s">
        <v>77</v>
      </c>
      <c r="H21">
        <f t="shared" si="0"/>
        <v>0</v>
      </c>
      <c r="I21" s="54"/>
    </row>
    <row r="22" spans="2:9" x14ac:dyDescent="0.3">
      <c r="B22" s="21"/>
      <c r="C22" s="19"/>
      <c r="D22" s="21"/>
      <c r="E22" s="21"/>
      <c r="F22" s="57">
        <v>0</v>
      </c>
      <c r="G22" s="22" t="s">
        <v>77</v>
      </c>
      <c r="H22">
        <f t="shared" si="0"/>
        <v>0</v>
      </c>
      <c r="I22" s="54"/>
    </row>
    <row r="23" spans="2:9" x14ac:dyDescent="0.3">
      <c r="B23" s="21"/>
      <c r="C23" s="19"/>
      <c r="D23" s="21"/>
      <c r="E23" s="21"/>
      <c r="F23" s="57">
        <v>0</v>
      </c>
      <c r="G23" s="22" t="s">
        <v>77</v>
      </c>
      <c r="H23">
        <f t="shared" si="0"/>
        <v>0</v>
      </c>
      <c r="I23" s="54"/>
    </row>
    <row r="24" spans="2:9" x14ac:dyDescent="0.3">
      <c r="B24" s="21"/>
      <c r="C24" s="19"/>
      <c r="D24" s="21"/>
      <c r="E24" s="21"/>
      <c r="F24" s="57">
        <v>0</v>
      </c>
      <c r="G24" s="22" t="s">
        <v>77</v>
      </c>
      <c r="H24">
        <f t="shared" si="0"/>
        <v>0</v>
      </c>
      <c r="I24" s="54"/>
    </row>
    <row r="25" spans="2:9" x14ac:dyDescent="0.3">
      <c r="B25" s="21"/>
      <c r="C25" s="19"/>
      <c r="D25" s="21"/>
      <c r="E25" s="21"/>
      <c r="F25" s="57">
        <v>0</v>
      </c>
      <c r="G25" s="22" t="s">
        <v>77</v>
      </c>
      <c r="H25">
        <f t="shared" si="0"/>
        <v>0</v>
      </c>
      <c r="I25" s="54"/>
    </row>
    <row r="26" spans="2:9" x14ac:dyDescent="0.3">
      <c r="B26" s="21"/>
      <c r="C26" s="19"/>
      <c r="D26" s="21"/>
      <c r="E26" s="21"/>
      <c r="F26" s="57">
        <v>0</v>
      </c>
      <c r="G26" s="22" t="s">
        <v>77</v>
      </c>
      <c r="H26">
        <f t="shared" si="0"/>
        <v>0</v>
      </c>
      <c r="I26" s="54"/>
    </row>
    <row r="27" spans="2:9" x14ac:dyDescent="0.3">
      <c r="B27" s="21"/>
      <c r="C27" s="19"/>
      <c r="D27" s="21"/>
      <c r="E27" s="21"/>
      <c r="F27" s="57">
        <v>0</v>
      </c>
      <c r="G27" s="22" t="s">
        <v>77</v>
      </c>
      <c r="H27">
        <f t="shared" si="0"/>
        <v>0</v>
      </c>
      <c r="I27" s="54"/>
    </row>
    <row r="28" spans="2:9" x14ac:dyDescent="0.3">
      <c r="B28" s="21"/>
      <c r="C28" s="19"/>
      <c r="D28" s="21"/>
      <c r="E28" s="21"/>
      <c r="F28" s="57">
        <v>0</v>
      </c>
      <c r="G28" s="22" t="s">
        <v>77</v>
      </c>
      <c r="H28">
        <f t="shared" si="0"/>
        <v>0</v>
      </c>
      <c r="I28" s="54"/>
    </row>
    <row r="29" spans="2:9" x14ac:dyDescent="0.3">
      <c r="B29" s="21"/>
      <c r="C29" s="19"/>
      <c r="D29" s="21"/>
      <c r="E29" s="21"/>
      <c r="F29" s="57">
        <v>0</v>
      </c>
      <c r="G29" s="22" t="s">
        <v>77</v>
      </c>
      <c r="H29">
        <f t="shared" si="0"/>
        <v>0</v>
      </c>
      <c r="I29" s="54"/>
    </row>
    <row r="30" spans="2:9" x14ac:dyDescent="0.3">
      <c r="B30" s="21"/>
      <c r="C30" s="19"/>
      <c r="D30" s="21"/>
      <c r="E30" s="21"/>
      <c r="F30" s="57">
        <v>0</v>
      </c>
      <c r="G30" s="22" t="s">
        <v>77</v>
      </c>
      <c r="H30">
        <f t="shared" si="0"/>
        <v>0</v>
      </c>
      <c r="I30" s="54"/>
    </row>
    <row r="31" spans="2:9" x14ac:dyDescent="0.3">
      <c r="B31" s="21"/>
      <c r="C31" s="19"/>
      <c r="D31" s="21"/>
      <c r="E31" s="21"/>
      <c r="F31" s="57">
        <v>0</v>
      </c>
      <c r="G31" s="22" t="s">
        <v>77</v>
      </c>
      <c r="H31">
        <f t="shared" si="0"/>
        <v>0</v>
      </c>
      <c r="I31" s="54"/>
    </row>
    <row r="32" spans="2:9" x14ac:dyDescent="0.3">
      <c r="B32" s="21"/>
      <c r="C32" s="19"/>
      <c r="D32" s="21"/>
      <c r="E32" s="21"/>
      <c r="F32" s="57">
        <v>0</v>
      </c>
      <c r="G32" s="22" t="s">
        <v>77</v>
      </c>
      <c r="H32">
        <f t="shared" si="0"/>
        <v>0</v>
      </c>
      <c r="I32" s="54"/>
    </row>
    <row r="33" spans="2:9" x14ac:dyDescent="0.3">
      <c r="B33" s="21"/>
      <c r="C33" s="19"/>
      <c r="D33" s="21"/>
      <c r="E33" s="21"/>
      <c r="F33" s="57">
        <v>0</v>
      </c>
      <c r="G33" s="22" t="s">
        <v>77</v>
      </c>
      <c r="H33">
        <f t="shared" si="0"/>
        <v>0</v>
      </c>
      <c r="I33" s="54"/>
    </row>
    <row r="34" spans="2:9" x14ac:dyDescent="0.3">
      <c r="B34" s="21"/>
      <c r="C34" s="19"/>
      <c r="D34" s="21"/>
      <c r="E34" s="21"/>
      <c r="F34" s="57">
        <v>0</v>
      </c>
      <c r="G34" s="22" t="s">
        <v>77</v>
      </c>
      <c r="H34">
        <f t="shared" si="0"/>
        <v>0</v>
      </c>
      <c r="I34" s="54"/>
    </row>
    <row r="35" spans="2:9" x14ac:dyDescent="0.3">
      <c r="B35" s="21"/>
      <c r="C35" s="19"/>
      <c r="D35" s="21"/>
      <c r="E35" s="21"/>
      <c r="F35" s="57">
        <v>0</v>
      </c>
      <c r="G35" s="22" t="s">
        <v>77</v>
      </c>
      <c r="H35">
        <f t="shared" si="0"/>
        <v>0</v>
      </c>
      <c r="I35" s="54"/>
    </row>
    <row r="36" spans="2:9" x14ac:dyDescent="0.3">
      <c r="B36" s="21"/>
      <c r="C36" s="19"/>
      <c r="D36" s="21"/>
      <c r="E36" s="21"/>
      <c r="F36" s="57">
        <v>0</v>
      </c>
      <c r="G36" s="22" t="s">
        <v>77</v>
      </c>
      <c r="H36">
        <f t="shared" si="0"/>
        <v>0</v>
      </c>
      <c r="I36" s="54"/>
    </row>
    <row r="37" spans="2:9" x14ac:dyDescent="0.3">
      <c r="B37" s="21"/>
      <c r="C37" s="19"/>
      <c r="D37" s="21"/>
      <c r="E37" s="21"/>
      <c r="F37" s="57">
        <v>0</v>
      </c>
      <c r="G37" s="22" t="s">
        <v>77</v>
      </c>
      <c r="H37">
        <f t="shared" si="0"/>
        <v>0</v>
      </c>
      <c r="I37" s="54"/>
    </row>
    <row r="38" spans="2:9" x14ac:dyDescent="0.3">
      <c r="B38" s="21"/>
      <c r="C38" s="19"/>
      <c r="D38" s="21"/>
      <c r="E38" s="21"/>
      <c r="F38" s="57">
        <v>0</v>
      </c>
      <c r="G38" s="22" t="s">
        <v>77</v>
      </c>
      <c r="H38">
        <f t="shared" si="0"/>
        <v>0</v>
      </c>
      <c r="I38" s="54"/>
    </row>
    <row r="39" spans="2:9" x14ac:dyDescent="0.3">
      <c r="B39" s="21"/>
      <c r="C39" s="19"/>
      <c r="D39" s="21"/>
      <c r="E39" s="21"/>
      <c r="F39" s="57">
        <v>0</v>
      </c>
      <c r="G39" s="22" t="s">
        <v>77</v>
      </c>
      <c r="H39">
        <f t="shared" si="0"/>
        <v>0</v>
      </c>
      <c r="I39" s="54"/>
    </row>
    <row r="40" spans="2:9" x14ac:dyDescent="0.3">
      <c r="B40" s="21"/>
      <c r="C40" s="19"/>
      <c r="D40" s="21"/>
      <c r="E40" s="21"/>
      <c r="F40" s="57">
        <v>0</v>
      </c>
      <c r="G40" s="22" t="s">
        <v>77</v>
      </c>
      <c r="H40">
        <f t="shared" si="0"/>
        <v>0</v>
      </c>
      <c r="I40" s="54"/>
    </row>
    <row r="41" spans="2:9" x14ac:dyDescent="0.3">
      <c r="B41" s="21"/>
      <c r="C41" s="19"/>
      <c r="D41" s="21"/>
      <c r="E41" s="21"/>
      <c r="F41" s="57">
        <v>0</v>
      </c>
      <c r="G41" s="22" t="s">
        <v>77</v>
      </c>
      <c r="H41">
        <f t="shared" si="0"/>
        <v>0</v>
      </c>
      <c r="I41" s="54"/>
    </row>
    <row r="42" spans="2:9" x14ac:dyDescent="0.3">
      <c r="B42" s="21"/>
      <c r="C42" s="19"/>
      <c r="D42" s="21"/>
      <c r="E42" s="21"/>
      <c r="F42" s="57">
        <v>0</v>
      </c>
      <c r="G42" s="22" t="s">
        <v>77</v>
      </c>
      <c r="H42">
        <f t="shared" si="0"/>
        <v>0</v>
      </c>
      <c r="I42" s="54"/>
    </row>
    <row r="43" spans="2:9" x14ac:dyDescent="0.3">
      <c r="B43" s="21"/>
      <c r="C43" s="19"/>
      <c r="D43" s="21"/>
      <c r="E43" s="21"/>
      <c r="F43" s="57">
        <v>0</v>
      </c>
      <c r="G43" s="22" t="s">
        <v>77</v>
      </c>
      <c r="H43">
        <f t="shared" si="0"/>
        <v>0</v>
      </c>
      <c r="I43" s="54"/>
    </row>
    <row r="44" spans="2:9" x14ac:dyDescent="0.3">
      <c r="B44" s="21"/>
      <c r="C44" s="19"/>
      <c r="D44" s="21"/>
      <c r="E44" s="21"/>
      <c r="F44" s="57">
        <v>0</v>
      </c>
      <c r="G44" s="22" t="s">
        <v>77</v>
      </c>
      <c r="H44">
        <f t="shared" si="0"/>
        <v>0</v>
      </c>
      <c r="I44" s="54"/>
    </row>
    <row r="45" spans="2:9" x14ac:dyDescent="0.3">
      <c r="B45" s="21"/>
      <c r="C45" s="19"/>
      <c r="D45" s="21"/>
      <c r="E45" s="21"/>
      <c r="F45" s="57">
        <v>0</v>
      </c>
      <c r="G45" s="22" t="s">
        <v>77</v>
      </c>
      <c r="H45">
        <f t="shared" si="0"/>
        <v>0</v>
      </c>
      <c r="I45" s="54"/>
    </row>
    <row r="46" spans="2:9" x14ac:dyDescent="0.3">
      <c r="B46" s="21"/>
      <c r="C46" s="19"/>
      <c r="D46" s="21"/>
      <c r="E46" s="21"/>
      <c r="F46" s="57">
        <v>0</v>
      </c>
      <c r="G46" s="22" t="s">
        <v>77</v>
      </c>
      <c r="H46">
        <f t="shared" si="0"/>
        <v>0</v>
      </c>
      <c r="I46" s="54"/>
    </row>
    <row r="47" spans="2:9" x14ac:dyDescent="0.3">
      <c r="B47" s="21"/>
      <c r="C47" s="19"/>
      <c r="D47" s="21"/>
      <c r="E47" s="21"/>
      <c r="F47" s="57">
        <v>0</v>
      </c>
      <c r="G47" s="22" t="s">
        <v>77</v>
      </c>
      <c r="H47">
        <f t="shared" si="0"/>
        <v>0</v>
      </c>
      <c r="I47" s="54"/>
    </row>
    <row r="48" spans="2:9" x14ac:dyDescent="0.3">
      <c r="B48" s="21"/>
      <c r="C48" s="19"/>
      <c r="D48" s="21"/>
      <c r="E48" s="21"/>
      <c r="F48" s="57">
        <v>0</v>
      </c>
      <c r="G48" s="22" t="s">
        <v>77</v>
      </c>
      <c r="H48">
        <f t="shared" si="0"/>
        <v>0</v>
      </c>
      <c r="I48" s="54"/>
    </row>
    <row r="49" spans="2:9" x14ac:dyDescent="0.3">
      <c r="B49" s="21"/>
      <c r="C49" s="19"/>
      <c r="D49" s="21"/>
      <c r="E49" s="21"/>
      <c r="F49" s="57">
        <v>0</v>
      </c>
      <c r="G49" s="22" t="s">
        <v>77</v>
      </c>
      <c r="H49">
        <f t="shared" si="0"/>
        <v>0</v>
      </c>
      <c r="I49" s="54"/>
    </row>
    <row r="50" spans="2:9" x14ac:dyDescent="0.3">
      <c r="B50" s="21"/>
      <c r="C50" s="19"/>
      <c r="D50" s="21"/>
      <c r="E50" s="21"/>
      <c r="F50" s="57">
        <v>0</v>
      </c>
      <c r="G50" s="22" t="s">
        <v>77</v>
      </c>
      <c r="H50">
        <f t="shared" si="0"/>
        <v>0</v>
      </c>
      <c r="I50" s="54"/>
    </row>
    <row r="51" spans="2:9" ht="33" customHeight="1" x14ac:dyDescent="0.3">
      <c r="B51" s="117" t="s">
        <v>85</v>
      </c>
      <c r="C51" s="118"/>
      <c r="D51" s="118"/>
      <c r="E51" s="118"/>
      <c r="F51" s="118"/>
      <c r="G51" s="119"/>
    </row>
  </sheetData>
  <mergeCells count="2">
    <mergeCell ref="B1:F1"/>
    <mergeCell ref="B51:G51"/>
  </mergeCells>
  <dataValidations count="2">
    <dataValidation type="list" allowBlank="1" showInputMessage="1" showErrorMessage="1" sqref="B3:B50">
      <formula1>Assets</formula1>
    </dataValidation>
    <dataValidation type="list" allowBlank="1" showInputMessage="1" showErrorMessage="1" sqref="G3:G50">
      <formula1>INDIRECT("'Dropdown Menus'!$Q$1:$Q$2")</formula1>
    </dataValidation>
  </dataValidations>
  <pageMargins left="0.25" right="0.25" top="0.3" bottom="0.3" header="0.3" footer="0.3"/>
  <pageSetup scale="7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79998168889431442"/>
    <pageSetUpPr fitToPage="1"/>
  </sheetPr>
  <dimension ref="B1:I48"/>
  <sheetViews>
    <sheetView showGridLines="0" zoomScale="120" zoomScaleNormal="120" workbookViewId="0">
      <selection activeCell="E6" sqref="E6"/>
    </sheetView>
  </sheetViews>
  <sheetFormatPr defaultRowHeight="14.4" x14ac:dyDescent="0.3"/>
  <cols>
    <col min="1" max="1" width="3.5546875" customWidth="1"/>
    <col min="2" max="2" width="26.6640625" customWidth="1"/>
    <col min="3" max="3" width="35.5546875" customWidth="1"/>
    <col min="4" max="4" width="18.109375" customWidth="1"/>
    <col min="5" max="5" width="8.44140625" customWidth="1"/>
    <col min="6" max="6" width="24" customWidth="1"/>
    <col min="7" max="7" width="10" hidden="1" customWidth="1"/>
    <col min="8" max="8" width="22.6640625" customWidth="1"/>
    <col min="9" max="9" width="9.109375" hidden="1" customWidth="1"/>
  </cols>
  <sheetData>
    <row r="1" spans="2:9" ht="38.25" customHeight="1" thickBot="1" x14ac:dyDescent="0.75">
      <c r="B1" s="123" t="s">
        <v>56</v>
      </c>
      <c r="C1" s="123"/>
      <c r="D1" s="123"/>
      <c r="E1" s="124"/>
      <c r="F1" s="11" t="s">
        <v>25</v>
      </c>
      <c r="G1" s="12"/>
      <c r="H1" s="13">
        <f>SUM(H3:H45)</f>
        <v>0</v>
      </c>
    </row>
    <row r="2" spans="2:9" ht="15" thickBot="1" x14ac:dyDescent="0.35">
      <c r="B2" s="15" t="s">
        <v>82</v>
      </c>
      <c r="C2" s="16" t="s">
        <v>83</v>
      </c>
      <c r="D2" s="16" t="s">
        <v>44</v>
      </c>
      <c r="E2" s="16" t="s">
        <v>11</v>
      </c>
      <c r="F2" s="16" t="s">
        <v>38</v>
      </c>
      <c r="G2" s="16" t="s">
        <v>13</v>
      </c>
      <c r="H2" s="17" t="s">
        <v>10</v>
      </c>
    </row>
    <row r="3" spans="2:9" x14ac:dyDescent="0.3">
      <c r="B3" s="19"/>
      <c r="C3" s="19"/>
      <c r="D3" s="68" t="str">
        <f>IFERROR(VLOOKUP(B3,'3. Planned Capital'!C1:E49,3,FALSE),"")</f>
        <v/>
      </c>
      <c r="E3" s="20">
        <v>0</v>
      </c>
      <c r="F3" s="21"/>
      <c r="G3" s="9" t="str">
        <f>IFERROR(VLOOKUP(F3,'Dropdown Menus'!$A$3:$B$12,2,FALSE),"")</f>
        <v/>
      </c>
      <c r="H3" s="14" t="str">
        <f>IFERROR(G3*E3,"Check Cost")</f>
        <v>Check Cost</v>
      </c>
      <c r="I3" t="e">
        <f>IF(VLOOKUP(B3,PlannedCapital,6,FALSE)="Yes",'4. O&amp;M for Planned Capital'!H3, 0)</f>
        <v>#N/A</v>
      </c>
    </row>
    <row r="4" spans="2:9" x14ac:dyDescent="0.3">
      <c r="B4" s="19"/>
      <c r="C4" s="21"/>
      <c r="D4" s="68" t="str">
        <f>IFERROR(VLOOKUP(B4,'3. Planned Capital'!C2:E50,3,FALSE),"")</f>
        <v/>
      </c>
      <c r="E4" s="22">
        <v>0</v>
      </c>
      <c r="F4" s="21"/>
      <c r="G4" s="1" t="str">
        <f>IFERROR(VLOOKUP(F4,'Dropdown Menus'!$A$3:$B$12,2,FALSE),"")</f>
        <v/>
      </c>
      <c r="H4" s="10" t="str">
        <f t="shared" ref="H4:H45" si="0">IFERROR(G4*E4,"Check Cost")</f>
        <v>Check Cost</v>
      </c>
      <c r="I4" t="e">
        <f>IF(VLOOKUP(B4,PlannedCapital,6,FALSE)="Yes",'4. O&amp;M for Planned Capital'!H4, 0)</f>
        <v>#N/A</v>
      </c>
    </row>
    <row r="5" spans="2:9" x14ac:dyDescent="0.3">
      <c r="B5" s="19"/>
      <c r="C5" s="21"/>
      <c r="D5" s="68" t="str">
        <f>IFERROR(VLOOKUP(B5,'3. Planned Capital'!C3:E51,3,FALSE),"")</f>
        <v/>
      </c>
      <c r="E5" s="22">
        <v>0</v>
      </c>
      <c r="F5" s="21"/>
      <c r="G5" s="1" t="str">
        <f>IFERROR(VLOOKUP(F5,'Dropdown Menus'!$A$3:$B$12,2,FALSE),"")</f>
        <v/>
      </c>
      <c r="H5" s="10" t="str">
        <f t="shared" si="0"/>
        <v>Check Cost</v>
      </c>
      <c r="I5" t="e">
        <f>IF(VLOOKUP(B5,PlannedCapital,6,FALSE)="Yes",'4. O&amp;M for Planned Capital'!H5, 0)</f>
        <v>#N/A</v>
      </c>
    </row>
    <row r="6" spans="2:9" x14ac:dyDescent="0.3">
      <c r="B6" s="19"/>
      <c r="C6" s="21"/>
      <c r="D6" s="68" t="str">
        <f>IFERROR(VLOOKUP(B6,'3. Planned Capital'!C4:E52,3,FALSE),"")</f>
        <v/>
      </c>
      <c r="E6" s="22">
        <v>0</v>
      </c>
      <c r="F6" s="21"/>
      <c r="G6" s="1" t="str">
        <f>IFERROR(VLOOKUP(F6,'Dropdown Menus'!$A$3:$B$12,2,FALSE),"")</f>
        <v/>
      </c>
      <c r="H6" s="10" t="str">
        <f t="shared" si="0"/>
        <v>Check Cost</v>
      </c>
      <c r="I6" t="e">
        <f>IF(VLOOKUP(B6,PlannedCapital,6,FALSE)="Yes",'4. O&amp;M for Planned Capital'!H6, 0)</f>
        <v>#N/A</v>
      </c>
    </row>
    <row r="7" spans="2:9" x14ac:dyDescent="0.3">
      <c r="B7" s="19"/>
      <c r="C7" s="21"/>
      <c r="D7" s="68" t="str">
        <f>IFERROR(VLOOKUP(B7,'3. Planned Capital'!C5:E53,3,FALSE),"")</f>
        <v/>
      </c>
      <c r="E7" s="22">
        <v>0</v>
      </c>
      <c r="F7" s="21"/>
      <c r="G7" s="1" t="str">
        <f>IFERROR(VLOOKUP(F7,'Dropdown Menus'!$A$3:$B$12,2,FALSE),"")</f>
        <v/>
      </c>
      <c r="H7" s="10" t="str">
        <f t="shared" si="0"/>
        <v>Check Cost</v>
      </c>
      <c r="I7" t="e">
        <f>IF(VLOOKUP(B7,PlannedCapital,6,FALSE)="Yes",'4. O&amp;M for Planned Capital'!H7, 0)</f>
        <v>#N/A</v>
      </c>
    </row>
    <row r="8" spans="2:9" x14ac:dyDescent="0.3">
      <c r="B8" s="19"/>
      <c r="C8" s="21"/>
      <c r="D8" s="68" t="str">
        <f>IFERROR(VLOOKUP(B8,'3. Planned Capital'!C6:E54,3,FALSE),"")</f>
        <v/>
      </c>
      <c r="E8" s="22">
        <v>0</v>
      </c>
      <c r="F8" s="21"/>
      <c r="G8" s="1" t="str">
        <f>IFERROR(VLOOKUP(F8,'Dropdown Menus'!$A$3:$B$12,2,FALSE),"")</f>
        <v/>
      </c>
      <c r="H8" s="10" t="str">
        <f t="shared" si="0"/>
        <v>Check Cost</v>
      </c>
      <c r="I8" t="e">
        <f>IF(VLOOKUP(B8,PlannedCapital,6,FALSE)="Yes",'4. O&amp;M for Planned Capital'!H8, 0)</f>
        <v>#N/A</v>
      </c>
    </row>
    <row r="9" spans="2:9" x14ac:dyDescent="0.3">
      <c r="B9" s="19"/>
      <c r="C9" s="21"/>
      <c r="D9" s="68" t="str">
        <f>IFERROR(VLOOKUP(B9,'3. Planned Capital'!C7:E55,3,FALSE),"")</f>
        <v/>
      </c>
      <c r="E9" s="22">
        <v>0</v>
      </c>
      <c r="F9" s="21"/>
      <c r="G9" s="1" t="str">
        <f>IFERROR(VLOOKUP(F9,'Dropdown Menus'!$A$3:$B$12,2,FALSE),"")</f>
        <v/>
      </c>
      <c r="H9" s="10" t="str">
        <f t="shared" si="0"/>
        <v>Check Cost</v>
      </c>
      <c r="I9" t="e">
        <f>IF(VLOOKUP(B9,PlannedCapital,6,FALSE)="Yes",'4. O&amp;M for Planned Capital'!H9, 0)</f>
        <v>#N/A</v>
      </c>
    </row>
    <row r="10" spans="2:9" x14ac:dyDescent="0.3">
      <c r="B10" s="19"/>
      <c r="C10" s="21"/>
      <c r="D10" s="68" t="str">
        <f>IFERROR(VLOOKUP(B10,'3. Planned Capital'!C8:E56,3,FALSE),"")</f>
        <v/>
      </c>
      <c r="E10" s="22">
        <v>0</v>
      </c>
      <c r="F10" s="21"/>
      <c r="G10" s="1" t="str">
        <f>IFERROR(VLOOKUP(F10,'Dropdown Menus'!$A$3:$B$12,2,FALSE),"")</f>
        <v/>
      </c>
      <c r="H10" s="10" t="str">
        <f t="shared" si="0"/>
        <v>Check Cost</v>
      </c>
      <c r="I10" t="e">
        <f>IF(VLOOKUP(B10,PlannedCapital,6,FALSE)="Yes",'4. O&amp;M for Planned Capital'!H10, 0)</f>
        <v>#N/A</v>
      </c>
    </row>
    <row r="11" spans="2:9" x14ac:dyDescent="0.3">
      <c r="B11" s="19"/>
      <c r="C11" s="21"/>
      <c r="D11" s="68" t="str">
        <f>IFERROR(VLOOKUP(B11,'3. Planned Capital'!C9:E57,3,FALSE),"")</f>
        <v/>
      </c>
      <c r="E11" s="22">
        <v>0</v>
      </c>
      <c r="F11" s="21"/>
      <c r="G11" s="1" t="str">
        <f>IFERROR(VLOOKUP(F11,'Dropdown Menus'!$A$3:$B$12,2,FALSE),"")</f>
        <v/>
      </c>
      <c r="H11" s="10" t="str">
        <f t="shared" si="0"/>
        <v>Check Cost</v>
      </c>
      <c r="I11" t="e">
        <f>IF(VLOOKUP(B11,PlannedCapital,6,FALSE)="Yes",'4. O&amp;M for Planned Capital'!H11, 0)</f>
        <v>#N/A</v>
      </c>
    </row>
    <row r="12" spans="2:9" x14ac:dyDescent="0.3">
      <c r="B12" s="19"/>
      <c r="C12" s="21"/>
      <c r="D12" s="68" t="str">
        <f>IFERROR(VLOOKUP(B12,'3. Planned Capital'!C10:E58,3,FALSE),"")</f>
        <v/>
      </c>
      <c r="E12" s="22">
        <v>0</v>
      </c>
      <c r="F12" s="21"/>
      <c r="G12" s="1" t="str">
        <f>IFERROR(VLOOKUP(F12,'Dropdown Menus'!$A$3:$B$12,2,FALSE),"")</f>
        <v/>
      </c>
      <c r="H12" s="10" t="str">
        <f t="shared" si="0"/>
        <v>Check Cost</v>
      </c>
      <c r="I12" t="e">
        <f>IF(VLOOKUP(B12,PlannedCapital,6,FALSE)="Yes",'4. O&amp;M for Planned Capital'!H12, 0)</f>
        <v>#N/A</v>
      </c>
    </row>
    <row r="13" spans="2:9" x14ac:dyDescent="0.3">
      <c r="B13" s="19"/>
      <c r="C13" s="21"/>
      <c r="D13" s="68" t="str">
        <f>IFERROR(VLOOKUP(B13,'3. Planned Capital'!C11:E59,3,FALSE),"")</f>
        <v/>
      </c>
      <c r="E13" s="22">
        <v>0</v>
      </c>
      <c r="F13" s="21"/>
      <c r="G13" s="1" t="str">
        <f>IFERROR(VLOOKUP(F13,'Dropdown Menus'!$A$3:$B$12,2,FALSE),"")</f>
        <v/>
      </c>
      <c r="H13" s="10" t="str">
        <f t="shared" si="0"/>
        <v>Check Cost</v>
      </c>
      <c r="I13" t="e">
        <f>IF(VLOOKUP(B13,PlannedCapital,6,FALSE)="Yes",'4. O&amp;M for Planned Capital'!H13, 0)</f>
        <v>#N/A</v>
      </c>
    </row>
    <row r="14" spans="2:9" x14ac:dyDescent="0.3">
      <c r="B14" s="19"/>
      <c r="C14" s="21"/>
      <c r="D14" s="68" t="str">
        <f>IFERROR(VLOOKUP(B14,'3. Planned Capital'!C12:E60,3,FALSE),"")</f>
        <v/>
      </c>
      <c r="E14" s="22">
        <v>0</v>
      </c>
      <c r="F14" s="21"/>
      <c r="G14" s="1" t="str">
        <f>IFERROR(VLOOKUP(F14,'Dropdown Menus'!$A$3:$B$12,2,FALSE),"")</f>
        <v/>
      </c>
      <c r="H14" s="10" t="str">
        <f>IFERROR(G14*E14,"Check Cost")</f>
        <v>Check Cost</v>
      </c>
      <c r="I14" t="e">
        <f>IF(VLOOKUP(B14,PlannedCapital,6,FALSE)="Yes",'4. O&amp;M for Planned Capital'!H14, 0)</f>
        <v>#N/A</v>
      </c>
    </row>
    <row r="15" spans="2:9" x14ac:dyDescent="0.3">
      <c r="B15" s="19"/>
      <c r="C15" s="21"/>
      <c r="D15" s="68" t="str">
        <f>IFERROR(VLOOKUP(B15,'3. Planned Capital'!C13:E61,3,FALSE),"")</f>
        <v/>
      </c>
      <c r="E15" s="22">
        <v>0</v>
      </c>
      <c r="F15" s="21"/>
      <c r="G15" s="1" t="str">
        <f>IFERROR(VLOOKUP(F15,'Dropdown Menus'!$A$3:$B$12,2,FALSE),"")</f>
        <v/>
      </c>
      <c r="H15" s="10" t="str">
        <f t="shared" si="0"/>
        <v>Check Cost</v>
      </c>
      <c r="I15" t="e">
        <f>IF(VLOOKUP(B15,PlannedCapital,6,FALSE)="Yes",'4. O&amp;M for Planned Capital'!H15, 0)</f>
        <v>#N/A</v>
      </c>
    </row>
    <row r="16" spans="2:9" x14ac:dyDescent="0.3">
      <c r="B16" s="19"/>
      <c r="C16" s="21"/>
      <c r="D16" s="68" t="str">
        <f>IFERROR(VLOOKUP(B16,'3. Planned Capital'!C14:E62,3,FALSE),"")</f>
        <v/>
      </c>
      <c r="E16" s="22">
        <v>0</v>
      </c>
      <c r="F16" s="21"/>
      <c r="G16" s="1" t="str">
        <f>IFERROR(VLOOKUP(F16,'Dropdown Menus'!$A$3:$B$12,2,FALSE),"")</f>
        <v/>
      </c>
      <c r="H16" s="10" t="str">
        <f t="shared" si="0"/>
        <v>Check Cost</v>
      </c>
      <c r="I16" t="e">
        <f>IF(VLOOKUP(B16,PlannedCapital,6,FALSE)="Yes",'4. O&amp;M for Planned Capital'!H16, 0)</f>
        <v>#N/A</v>
      </c>
    </row>
    <row r="17" spans="2:9" x14ac:dyDescent="0.3">
      <c r="B17" s="19"/>
      <c r="C17" s="21"/>
      <c r="D17" s="68" t="str">
        <f>IFERROR(VLOOKUP(B17,'3. Planned Capital'!C15:E63,3,FALSE),"")</f>
        <v/>
      </c>
      <c r="E17" s="22">
        <v>0</v>
      </c>
      <c r="F17" s="21"/>
      <c r="G17" s="1" t="str">
        <f>IFERROR(VLOOKUP(F17,'Dropdown Menus'!$A$3:$B$12,2,FALSE),"")</f>
        <v/>
      </c>
      <c r="H17" s="10" t="str">
        <f t="shared" si="0"/>
        <v>Check Cost</v>
      </c>
      <c r="I17" t="e">
        <f>IF(VLOOKUP(B17,PlannedCapital,6,FALSE)="Yes",'4. O&amp;M for Planned Capital'!H17, 0)</f>
        <v>#N/A</v>
      </c>
    </row>
    <row r="18" spans="2:9" x14ac:dyDescent="0.3">
      <c r="B18" s="19"/>
      <c r="C18" s="21"/>
      <c r="D18" s="68" t="str">
        <f>IFERROR(VLOOKUP(B18,'3. Planned Capital'!C16:E64,3,FALSE),"")</f>
        <v/>
      </c>
      <c r="E18" s="22">
        <v>0</v>
      </c>
      <c r="F18" s="21"/>
      <c r="G18" s="1" t="str">
        <f>IFERROR(VLOOKUP(F18,'Dropdown Menus'!$A$3:$B$12,2,FALSE),"")</f>
        <v/>
      </c>
      <c r="H18" s="10" t="str">
        <f t="shared" si="0"/>
        <v>Check Cost</v>
      </c>
      <c r="I18" t="e">
        <f>IF(VLOOKUP(B18,PlannedCapital,6,FALSE)="Yes",'4. O&amp;M for Planned Capital'!H18, 0)</f>
        <v>#N/A</v>
      </c>
    </row>
    <row r="19" spans="2:9" x14ac:dyDescent="0.3">
      <c r="B19" s="19"/>
      <c r="C19" s="21"/>
      <c r="D19" s="68" t="str">
        <f>IFERROR(VLOOKUP(B19,'3. Planned Capital'!C17:E65,3,FALSE),"")</f>
        <v/>
      </c>
      <c r="E19" s="22">
        <v>0</v>
      </c>
      <c r="F19" s="21"/>
      <c r="G19" s="1" t="str">
        <f>IFERROR(VLOOKUP(F19,'Dropdown Menus'!$A$3:$B$12,2,FALSE),"")</f>
        <v/>
      </c>
      <c r="H19" s="10" t="str">
        <f t="shared" si="0"/>
        <v>Check Cost</v>
      </c>
      <c r="I19" t="e">
        <f>IF(VLOOKUP(B19,PlannedCapital,6,FALSE)="Yes",'4. O&amp;M for Planned Capital'!H19, 0)</f>
        <v>#N/A</v>
      </c>
    </row>
    <row r="20" spans="2:9" x14ac:dyDescent="0.3">
      <c r="B20" s="19"/>
      <c r="C20" s="21"/>
      <c r="D20" s="68" t="str">
        <f>IFERROR(VLOOKUP(B20,'3. Planned Capital'!C18:E66,3,FALSE),"")</f>
        <v/>
      </c>
      <c r="E20" s="22">
        <v>0</v>
      </c>
      <c r="F20" s="21"/>
      <c r="G20" s="1" t="str">
        <f>IFERROR(VLOOKUP(F20,'Dropdown Menus'!$A$3:$B$12,2,FALSE),"")</f>
        <v/>
      </c>
      <c r="H20" s="10" t="str">
        <f t="shared" si="0"/>
        <v>Check Cost</v>
      </c>
      <c r="I20" t="e">
        <f>IF(VLOOKUP(B20,PlannedCapital,6,FALSE)="Yes",'4. O&amp;M for Planned Capital'!H20, 0)</f>
        <v>#N/A</v>
      </c>
    </row>
    <row r="21" spans="2:9" x14ac:dyDescent="0.3">
      <c r="B21" s="19"/>
      <c r="C21" s="21"/>
      <c r="D21" s="68" t="str">
        <f>IFERROR(VLOOKUP(B21,'3. Planned Capital'!C19:E67,3,FALSE),"")</f>
        <v/>
      </c>
      <c r="E21" s="22">
        <v>0</v>
      </c>
      <c r="F21" s="21"/>
      <c r="G21" s="1" t="str">
        <f>IFERROR(VLOOKUP(F21,'Dropdown Menus'!$A$3:$B$12,2,FALSE),"")</f>
        <v/>
      </c>
      <c r="H21" s="10" t="str">
        <f t="shared" si="0"/>
        <v>Check Cost</v>
      </c>
      <c r="I21" t="e">
        <f>IF(VLOOKUP(B21,PlannedCapital,6,FALSE)="Yes",'4. O&amp;M for Planned Capital'!H21, 0)</f>
        <v>#N/A</v>
      </c>
    </row>
    <row r="22" spans="2:9" x14ac:dyDescent="0.3">
      <c r="B22" s="19"/>
      <c r="C22" s="21"/>
      <c r="D22" s="68" t="str">
        <f>IFERROR(VLOOKUP(B22,'3. Planned Capital'!C20:E68,3,FALSE),"")</f>
        <v/>
      </c>
      <c r="E22" s="22">
        <v>0</v>
      </c>
      <c r="F22" s="21"/>
      <c r="G22" s="1" t="str">
        <f>IFERROR(VLOOKUP(F22,'Dropdown Menus'!$A$3:$B$12,2,FALSE),"")</f>
        <v/>
      </c>
      <c r="H22" s="10" t="str">
        <f t="shared" si="0"/>
        <v>Check Cost</v>
      </c>
      <c r="I22" t="e">
        <f>IF(VLOOKUP(B22,PlannedCapital,6,FALSE)="Yes",'4. O&amp;M for Planned Capital'!H22, 0)</f>
        <v>#N/A</v>
      </c>
    </row>
    <row r="23" spans="2:9" x14ac:dyDescent="0.3">
      <c r="B23" s="19"/>
      <c r="C23" s="21"/>
      <c r="D23" s="68" t="str">
        <f>IFERROR(VLOOKUP(B23,'3. Planned Capital'!C21:E69,3,FALSE),"")</f>
        <v/>
      </c>
      <c r="E23" s="22">
        <v>0</v>
      </c>
      <c r="F23" s="21"/>
      <c r="G23" s="1" t="str">
        <f>IFERROR(VLOOKUP(F23,'Dropdown Menus'!$A$3:$B$12,2,FALSE),"")</f>
        <v/>
      </c>
      <c r="H23" s="10" t="str">
        <f t="shared" si="0"/>
        <v>Check Cost</v>
      </c>
      <c r="I23" t="e">
        <f>IF(VLOOKUP(B23,PlannedCapital,6,FALSE)="Yes",'4. O&amp;M for Planned Capital'!H23, 0)</f>
        <v>#N/A</v>
      </c>
    </row>
    <row r="24" spans="2:9" x14ac:dyDescent="0.3">
      <c r="B24" s="19"/>
      <c r="C24" s="21"/>
      <c r="D24" s="68" t="str">
        <f>IFERROR(VLOOKUP(B24,'3. Planned Capital'!C22:E70,3,FALSE),"")</f>
        <v/>
      </c>
      <c r="E24" s="22">
        <v>0</v>
      </c>
      <c r="F24" s="21"/>
      <c r="G24" s="1" t="str">
        <f>IFERROR(VLOOKUP(F24,'Dropdown Menus'!$A$3:$B$12,2,FALSE),"")</f>
        <v/>
      </c>
      <c r="H24" s="10" t="str">
        <f t="shared" si="0"/>
        <v>Check Cost</v>
      </c>
      <c r="I24" t="e">
        <f>IF(VLOOKUP(B24,PlannedCapital,6,FALSE)="Yes",'4. O&amp;M for Planned Capital'!H24, 0)</f>
        <v>#N/A</v>
      </c>
    </row>
    <row r="25" spans="2:9" x14ac:dyDescent="0.3">
      <c r="B25" s="19"/>
      <c r="C25" s="21"/>
      <c r="D25" s="68" t="str">
        <f>IFERROR(VLOOKUP(B25,'3. Planned Capital'!C23:E71,3,FALSE),"")</f>
        <v/>
      </c>
      <c r="E25" s="22">
        <v>0</v>
      </c>
      <c r="F25" s="21"/>
      <c r="G25" s="1" t="str">
        <f>IFERROR(VLOOKUP(F25,'Dropdown Menus'!$A$3:$B$12,2,FALSE),"")</f>
        <v/>
      </c>
      <c r="H25" s="10" t="str">
        <f t="shared" si="0"/>
        <v>Check Cost</v>
      </c>
      <c r="I25" t="e">
        <f>IF(VLOOKUP(B25,PlannedCapital,6,FALSE)="Yes",'4. O&amp;M for Planned Capital'!H25, 0)</f>
        <v>#N/A</v>
      </c>
    </row>
    <row r="26" spans="2:9" x14ac:dyDescent="0.3">
      <c r="B26" s="19"/>
      <c r="C26" s="21"/>
      <c r="D26" s="68" t="str">
        <f>IFERROR(VLOOKUP(B26,'3. Planned Capital'!C24:E72,3,FALSE),"")</f>
        <v/>
      </c>
      <c r="E26" s="22">
        <v>0</v>
      </c>
      <c r="F26" s="21"/>
      <c r="G26" s="1" t="str">
        <f>IFERROR(VLOOKUP(F26,'Dropdown Menus'!$A$3:$B$12,2,FALSE),"")</f>
        <v/>
      </c>
      <c r="H26" s="10" t="str">
        <f t="shared" si="0"/>
        <v>Check Cost</v>
      </c>
      <c r="I26" t="e">
        <f>IF(VLOOKUP(B26,PlannedCapital,6,FALSE)="Yes",'4. O&amp;M for Planned Capital'!H26, 0)</f>
        <v>#N/A</v>
      </c>
    </row>
    <row r="27" spans="2:9" x14ac:dyDescent="0.3">
      <c r="B27" s="19"/>
      <c r="C27" s="21"/>
      <c r="D27" s="68" t="str">
        <f>IFERROR(VLOOKUP(B27,'3. Planned Capital'!C25:E73,3,FALSE),"")</f>
        <v/>
      </c>
      <c r="E27" s="22">
        <v>0</v>
      </c>
      <c r="F27" s="21"/>
      <c r="G27" s="1" t="str">
        <f>IFERROR(VLOOKUP(F27,'Dropdown Menus'!$A$3:$B$12,2,FALSE),"")</f>
        <v/>
      </c>
      <c r="H27" s="10" t="str">
        <f t="shared" si="0"/>
        <v>Check Cost</v>
      </c>
      <c r="I27" t="e">
        <f>IF(VLOOKUP(B27,PlannedCapital,6,FALSE)="Yes",'4. O&amp;M for Planned Capital'!H27, 0)</f>
        <v>#N/A</v>
      </c>
    </row>
    <row r="28" spans="2:9" x14ac:dyDescent="0.3">
      <c r="B28" s="19"/>
      <c r="C28" s="21"/>
      <c r="D28" s="68" t="str">
        <f>IFERROR(VLOOKUP(B28,'3. Planned Capital'!C26:E74,3,FALSE),"")</f>
        <v/>
      </c>
      <c r="E28" s="22">
        <v>0</v>
      </c>
      <c r="F28" s="21"/>
      <c r="G28" s="1" t="str">
        <f>IFERROR(VLOOKUP(F28,'Dropdown Menus'!$A$3:$B$12,2,FALSE),"")</f>
        <v/>
      </c>
      <c r="H28" s="10" t="str">
        <f t="shared" si="0"/>
        <v>Check Cost</v>
      </c>
      <c r="I28" t="e">
        <f>IF(VLOOKUP(B28,PlannedCapital,6,FALSE)="Yes",'4. O&amp;M for Planned Capital'!H28, 0)</f>
        <v>#N/A</v>
      </c>
    </row>
    <row r="29" spans="2:9" x14ac:dyDescent="0.3">
      <c r="B29" s="19"/>
      <c r="C29" s="21"/>
      <c r="D29" s="68" t="str">
        <f>IFERROR(VLOOKUP(B29,'3. Planned Capital'!C27:E75,3,FALSE),"")</f>
        <v/>
      </c>
      <c r="E29" s="22">
        <v>0</v>
      </c>
      <c r="F29" s="21"/>
      <c r="G29" s="1" t="str">
        <f>IFERROR(VLOOKUP(F29,'Dropdown Menus'!$A$3:$B$12,2,FALSE),"")</f>
        <v/>
      </c>
      <c r="H29" s="10" t="str">
        <f t="shared" si="0"/>
        <v>Check Cost</v>
      </c>
      <c r="I29" t="e">
        <f>IF(VLOOKUP(B29,PlannedCapital,6,FALSE)="Yes",'4. O&amp;M for Planned Capital'!H29, 0)</f>
        <v>#N/A</v>
      </c>
    </row>
    <row r="30" spans="2:9" x14ac:dyDescent="0.3">
      <c r="B30" s="19"/>
      <c r="C30" s="21"/>
      <c r="D30" s="68" t="str">
        <f>IFERROR(VLOOKUP(B30,'3. Planned Capital'!C28:E76,3,FALSE),"")</f>
        <v/>
      </c>
      <c r="E30" s="22">
        <v>0</v>
      </c>
      <c r="F30" s="21"/>
      <c r="G30" s="1" t="str">
        <f>IFERROR(VLOOKUP(F30,'Dropdown Menus'!$A$3:$B$12,2,FALSE),"")</f>
        <v/>
      </c>
      <c r="H30" s="10" t="str">
        <f t="shared" si="0"/>
        <v>Check Cost</v>
      </c>
      <c r="I30" t="e">
        <f>IF(VLOOKUP(B30,PlannedCapital,6,FALSE)="Yes",'4. O&amp;M for Planned Capital'!H30, 0)</f>
        <v>#N/A</v>
      </c>
    </row>
    <row r="31" spans="2:9" x14ac:dyDescent="0.3">
      <c r="B31" s="19"/>
      <c r="C31" s="21"/>
      <c r="D31" s="68" t="str">
        <f>IFERROR(VLOOKUP(B31,'3. Planned Capital'!C29:E77,3,FALSE),"")</f>
        <v/>
      </c>
      <c r="E31" s="22">
        <v>0</v>
      </c>
      <c r="F31" s="21"/>
      <c r="G31" s="1" t="str">
        <f>IFERROR(VLOOKUP(F31,'Dropdown Menus'!$A$3:$B$12,2,FALSE),"")</f>
        <v/>
      </c>
      <c r="H31" s="10" t="str">
        <f t="shared" si="0"/>
        <v>Check Cost</v>
      </c>
      <c r="I31" t="e">
        <f>IF(VLOOKUP(B31,PlannedCapital,6,FALSE)="Yes",'4. O&amp;M for Planned Capital'!H31, 0)</f>
        <v>#N/A</v>
      </c>
    </row>
    <row r="32" spans="2:9" x14ac:dyDescent="0.3">
      <c r="B32" s="19"/>
      <c r="C32" s="21"/>
      <c r="D32" s="68" t="str">
        <f>IFERROR(VLOOKUP(B32,'3. Planned Capital'!C30:E78,3,FALSE),"")</f>
        <v/>
      </c>
      <c r="E32" s="22">
        <v>0</v>
      </c>
      <c r="F32" s="21"/>
      <c r="G32" s="1" t="str">
        <f>IFERROR(VLOOKUP(F32,'Dropdown Menus'!$A$3:$B$12,2,FALSE),"")</f>
        <v/>
      </c>
      <c r="H32" s="10" t="str">
        <f t="shared" si="0"/>
        <v>Check Cost</v>
      </c>
      <c r="I32" t="e">
        <f>IF(VLOOKUP(B32,PlannedCapital,6,FALSE)="Yes",'4. O&amp;M for Planned Capital'!H32, 0)</f>
        <v>#N/A</v>
      </c>
    </row>
    <row r="33" spans="2:9" x14ac:dyDescent="0.3">
      <c r="B33" s="19"/>
      <c r="C33" s="21"/>
      <c r="D33" s="68" t="str">
        <f>IFERROR(VLOOKUP(B33,'3. Planned Capital'!C31:E79,3,FALSE),"")</f>
        <v/>
      </c>
      <c r="E33" s="22">
        <v>0</v>
      </c>
      <c r="F33" s="21"/>
      <c r="G33" s="1" t="str">
        <f>IFERROR(VLOOKUP(F33,'Dropdown Menus'!$A$3:$B$12,2,FALSE),"")</f>
        <v/>
      </c>
      <c r="H33" s="10" t="str">
        <f t="shared" si="0"/>
        <v>Check Cost</v>
      </c>
      <c r="I33" t="e">
        <f>IF(VLOOKUP(B33,PlannedCapital,6,FALSE)="Yes",'4. O&amp;M for Planned Capital'!H33, 0)</f>
        <v>#N/A</v>
      </c>
    </row>
    <row r="34" spans="2:9" x14ac:dyDescent="0.3">
      <c r="B34" s="19"/>
      <c r="C34" s="21"/>
      <c r="D34" s="68" t="str">
        <f>IFERROR(VLOOKUP(B34,'3. Planned Capital'!C32:E80,3,FALSE),"")</f>
        <v/>
      </c>
      <c r="E34" s="22">
        <v>0</v>
      </c>
      <c r="F34" s="21"/>
      <c r="G34" s="1" t="str">
        <f>IFERROR(VLOOKUP(F34,'Dropdown Menus'!$A$3:$B$12,2,FALSE),"")</f>
        <v/>
      </c>
      <c r="H34" s="10" t="str">
        <f t="shared" si="0"/>
        <v>Check Cost</v>
      </c>
      <c r="I34" t="e">
        <f>IF(VLOOKUP(B34,PlannedCapital,6,FALSE)="Yes",'4. O&amp;M for Planned Capital'!H34, 0)</f>
        <v>#N/A</v>
      </c>
    </row>
    <row r="35" spans="2:9" x14ac:dyDescent="0.3">
      <c r="B35" s="19"/>
      <c r="C35" s="21"/>
      <c r="D35" s="68" t="str">
        <f>IFERROR(VLOOKUP(B35,'3. Planned Capital'!C33:E81,3,FALSE),"")</f>
        <v/>
      </c>
      <c r="E35" s="22">
        <v>0</v>
      </c>
      <c r="F35" s="21"/>
      <c r="G35" s="1" t="str">
        <f>IFERROR(VLOOKUP(F35,'Dropdown Menus'!$A$3:$B$12,2,FALSE),"")</f>
        <v/>
      </c>
      <c r="H35" s="10" t="str">
        <f t="shared" si="0"/>
        <v>Check Cost</v>
      </c>
      <c r="I35" t="e">
        <f>IF(VLOOKUP(B35,PlannedCapital,6,FALSE)="Yes",'4. O&amp;M for Planned Capital'!H35, 0)</f>
        <v>#N/A</v>
      </c>
    </row>
    <row r="36" spans="2:9" x14ac:dyDescent="0.3">
      <c r="B36" s="19"/>
      <c r="C36" s="21"/>
      <c r="D36" s="68" t="str">
        <f>IFERROR(VLOOKUP(B36,'3. Planned Capital'!C34:E82,3,FALSE),"")</f>
        <v/>
      </c>
      <c r="E36" s="22">
        <v>0</v>
      </c>
      <c r="F36" s="21"/>
      <c r="G36" s="1" t="str">
        <f>IFERROR(VLOOKUP(F36,'Dropdown Menus'!$A$3:$B$12,2,FALSE),"")</f>
        <v/>
      </c>
      <c r="H36" s="10" t="str">
        <f t="shared" si="0"/>
        <v>Check Cost</v>
      </c>
      <c r="I36" t="e">
        <f>IF(VLOOKUP(B36,PlannedCapital,6,FALSE)="Yes",'4. O&amp;M for Planned Capital'!H36, 0)</f>
        <v>#N/A</v>
      </c>
    </row>
    <row r="37" spans="2:9" x14ac:dyDescent="0.3">
      <c r="B37" s="19"/>
      <c r="C37" s="21"/>
      <c r="D37" s="68" t="str">
        <f>IFERROR(VLOOKUP(B37,'3. Planned Capital'!C35:E83,3,FALSE),"")</f>
        <v/>
      </c>
      <c r="E37" s="22">
        <v>0</v>
      </c>
      <c r="F37" s="21"/>
      <c r="G37" s="1" t="str">
        <f>IFERROR(VLOOKUP(F37,'Dropdown Menus'!$A$3:$B$12,2,FALSE),"")</f>
        <v/>
      </c>
      <c r="H37" s="10" t="str">
        <f t="shared" si="0"/>
        <v>Check Cost</v>
      </c>
      <c r="I37" t="e">
        <f>IF(VLOOKUP(B37,PlannedCapital,6,FALSE)="Yes",'4. O&amp;M for Planned Capital'!H37, 0)</f>
        <v>#N/A</v>
      </c>
    </row>
    <row r="38" spans="2:9" x14ac:dyDescent="0.3">
      <c r="B38" s="19"/>
      <c r="C38" s="21"/>
      <c r="D38" s="68" t="str">
        <f>IFERROR(VLOOKUP(B38,'3. Planned Capital'!C36:E84,3,FALSE),"")</f>
        <v/>
      </c>
      <c r="E38" s="22">
        <v>0</v>
      </c>
      <c r="F38" s="21"/>
      <c r="G38" s="1" t="str">
        <f>IFERROR(VLOOKUP(F38,'Dropdown Menus'!$A$3:$B$12,2,FALSE),"")</f>
        <v/>
      </c>
      <c r="H38" s="10" t="str">
        <f t="shared" si="0"/>
        <v>Check Cost</v>
      </c>
      <c r="I38" t="e">
        <f>IF(VLOOKUP(B38,PlannedCapital,6,FALSE)="Yes",'4. O&amp;M for Planned Capital'!H38, 0)</f>
        <v>#N/A</v>
      </c>
    </row>
    <row r="39" spans="2:9" x14ac:dyDescent="0.3">
      <c r="B39" s="19"/>
      <c r="C39" s="21"/>
      <c r="D39" s="68" t="str">
        <f>IFERROR(VLOOKUP(B39,'3. Planned Capital'!C37:E85,3,FALSE),"")</f>
        <v/>
      </c>
      <c r="E39" s="22">
        <v>0</v>
      </c>
      <c r="F39" s="21"/>
      <c r="G39" s="1" t="str">
        <f>IFERROR(VLOOKUP(F39,'Dropdown Menus'!$A$3:$B$12,2,FALSE),"")</f>
        <v/>
      </c>
      <c r="H39" s="10" t="str">
        <f t="shared" si="0"/>
        <v>Check Cost</v>
      </c>
      <c r="I39" t="e">
        <f>IF(VLOOKUP(B39,PlannedCapital,6,FALSE)="Yes",'4. O&amp;M for Planned Capital'!H39, 0)</f>
        <v>#N/A</v>
      </c>
    </row>
    <row r="40" spans="2:9" x14ac:dyDescent="0.3">
      <c r="B40" s="19"/>
      <c r="C40" s="21"/>
      <c r="D40" s="68" t="str">
        <f>IFERROR(VLOOKUP(B40,'3. Planned Capital'!C38:E86,3,FALSE),"")</f>
        <v/>
      </c>
      <c r="E40" s="22">
        <v>0</v>
      </c>
      <c r="F40" s="21"/>
      <c r="G40" s="1" t="str">
        <f>IFERROR(VLOOKUP(F40,'Dropdown Menus'!$A$3:$B$12,2,FALSE),"")</f>
        <v/>
      </c>
      <c r="H40" s="10" t="str">
        <f t="shared" si="0"/>
        <v>Check Cost</v>
      </c>
      <c r="I40" t="e">
        <f>IF(VLOOKUP(B40,PlannedCapital,6,FALSE)="Yes",'4. O&amp;M for Planned Capital'!H40, 0)</f>
        <v>#N/A</v>
      </c>
    </row>
    <row r="41" spans="2:9" x14ac:dyDescent="0.3">
      <c r="B41" s="19"/>
      <c r="C41" s="21"/>
      <c r="D41" s="68" t="str">
        <f>IFERROR(VLOOKUP(B41,'3. Planned Capital'!C39:E87,3,FALSE),"")</f>
        <v/>
      </c>
      <c r="E41" s="22">
        <v>0</v>
      </c>
      <c r="F41" s="21"/>
      <c r="G41" s="1" t="str">
        <f>IFERROR(VLOOKUP(F41,'Dropdown Menus'!$A$3:$B$12,2,FALSE),"")</f>
        <v/>
      </c>
      <c r="H41" s="10" t="str">
        <f t="shared" si="0"/>
        <v>Check Cost</v>
      </c>
      <c r="I41" t="e">
        <f>IF(VLOOKUP(B41,PlannedCapital,6,FALSE)="Yes",'4. O&amp;M for Planned Capital'!H41, 0)</f>
        <v>#N/A</v>
      </c>
    </row>
    <row r="42" spans="2:9" x14ac:dyDescent="0.3">
      <c r="B42" s="19"/>
      <c r="C42" s="21"/>
      <c r="D42" s="68" t="str">
        <f>IFERROR(VLOOKUP(B42,'3. Planned Capital'!C40:E88,3,FALSE),"")</f>
        <v/>
      </c>
      <c r="E42" s="22">
        <v>0</v>
      </c>
      <c r="F42" s="21"/>
      <c r="G42" s="1" t="str">
        <f>IFERROR(VLOOKUP(F42,'Dropdown Menus'!$A$3:$B$12,2,FALSE),"")</f>
        <v/>
      </c>
      <c r="H42" s="10" t="str">
        <f t="shared" si="0"/>
        <v>Check Cost</v>
      </c>
      <c r="I42" t="e">
        <f>IF(VLOOKUP(B42,PlannedCapital,6,FALSE)="Yes",'4. O&amp;M for Planned Capital'!H42, 0)</f>
        <v>#N/A</v>
      </c>
    </row>
    <row r="43" spans="2:9" x14ac:dyDescent="0.3">
      <c r="B43" s="19"/>
      <c r="C43" s="21"/>
      <c r="D43" s="68" t="str">
        <f>IFERROR(VLOOKUP(B43,'3. Planned Capital'!C41:E89,3,FALSE),"")</f>
        <v/>
      </c>
      <c r="E43" s="22">
        <v>0</v>
      </c>
      <c r="F43" s="21"/>
      <c r="G43" s="1" t="str">
        <f>IFERROR(VLOOKUP(F43,'Dropdown Menus'!$A$3:$B$12,2,FALSE),"")</f>
        <v/>
      </c>
      <c r="H43" s="10" t="str">
        <f t="shared" si="0"/>
        <v>Check Cost</v>
      </c>
      <c r="I43" t="e">
        <f>IF(VLOOKUP(B43,PlannedCapital,6,FALSE)="Yes",'4. O&amp;M for Planned Capital'!H43, 0)</f>
        <v>#N/A</v>
      </c>
    </row>
    <row r="44" spans="2:9" x14ac:dyDescent="0.3">
      <c r="B44" s="19"/>
      <c r="C44" s="21"/>
      <c r="D44" s="68" t="str">
        <f>IFERROR(VLOOKUP(B44,'3. Planned Capital'!C42:E90,3,FALSE),"")</f>
        <v/>
      </c>
      <c r="E44" s="22">
        <v>0</v>
      </c>
      <c r="F44" s="21"/>
      <c r="G44" s="1" t="str">
        <f>IFERROR(VLOOKUP(F44,'Dropdown Menus'!$A$3:$B$12,2,FALSE),"")</f>
        <v/>
      </c>
      <c r="H44" s="10" t="str">
        <f t="shared" si="0"/>
        <v>Check Cost</v>
      </c>
      <c r="I44" t="e">
        <f>IF(VLOOKUP(B44,PlannedCapital,6,FALSE)="Yes",'4. O&amp;M for Planned Capital'!H44, 0)</f>
        <v>#N/A</v>
      </c>
    </row>
    <row r="45" spans="2:9" x14ac:dyDescent="0.3">
      <c r="B45" s="19"/>
      <c r="C45" s="21"/>
      <c r="D45" s="68" t="str">
        <f>IFERROR(VLOOKUP(B45,'3. Planned Capital'!C43:E91,3,FALSE),"")</f>
        <v/>
      </c>
      <c r="E45" s="22">
        <v>0</v>
      </c>
      <c r="F45" s="21"/>
      <c r="G45" s="1" t="str">
        <f>IFERROR(VLOOKUP(F45,'Dropdown Menus'!$A$3:$B$12,2,FALSE),"")</f>
        <v/>
      </c>
      <c r="H45" s="10" t="str">
        <f t="shared" si="0"/>
        <v>Check Cost</v>
      </c>
      <c r="I45" t="e">
        <f>IF(VLOOKUP(B45,PlannedCapital,6,FALSE)="Yes",'4. O&amp;M for Planned Capital'!H45, 0)</f>
        <v>#N/A</v>
      </c>
    </row>
    <row r="46" spans="2:9" ht="33" customHeight="1" x14ac:dyDescent="0.3">
      <c r="B46" s="117" t="s">
        <v>85</v>
      </c>
      <c r="C46" s="118"/>
      <c r="D46" s="118"/>
      <c r="E46" s="118"/>
      <c r="F46" s="118"/>
      <c r="G46" s="118"/>
      <c r="H46" s="119"/>
    </row>
    <row r="47" spans="2:9" ht="15" thickBot="1" x14ac:dyDescent="0.35">
      <c r="C47" s="3"/>
      <c r="D47" s="3"/>
      <c r="E47" s="3"/>
      <c r="F47" s="5"/>
      <c r="G47" s="5"/>
      <c r="H47" s="6"/>
    </row>
    <row r="48" spans="2:9" ht="15" thickTop="1" x14ac:dyDescent="0.3">
      <c r="F48" s="4" t="s">
        <v>16</v>
      </c>
      <c r="H48" s="2">
        <f>SUM(H3:H45)</f>
        <v>0</v>
      </c>
    </row>
  </sheetData>
  <mergeCells count="2">
    <mergeCell ref="B46:H46"/>
    <mergeCell ref="B1:E1"/>
  </mergeCells>
  <dataValidations count="2">
    <dataValidation type="list" allowBlank="1" showInputMessage="1" showErrorMessage="1" sqref="F3:F45">
      <formula1>Frequency</formula1>
    </dataValidation>
    <dataValidation type="list" allowBlank="1" showInputMessage="1" showErrorMessage="1" sqref="B3:B45">
      <formula1>PlannedCapEx</formula1>
    </dataValidation>
  </dataValidations>
  <pageMargins left="0.25" right="0.25" top="0.3" bottom="0.3" header="0.3" footer="0.3"/>
  <pageSetup scale="76"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9" tint="0.79998168889431442"/>
    <pageSetUpPr fitToPage="1"/>
  </sheetPr>
  <dimension ref="B1:M51"/>
  <sheetViews>
    <sheetView showGridLines="0" zoomScale="115" zoomScaleNormal="115" workbookViewId="0">
      <selection activeCell="G7" sqref="G7"/>
    </sheetView>
  </sheetViews>
  <sheetFormatPr defaultRowHeight="14.4" x14ac:dyDescent="0.3"/>
  <cols>
    <col min="1" max="1" width="3.5546875" customWidth="1"/>
    <col min="2" max="2" width="26.6640625" customWidth="1"/>
    <col min="3" max="3" width="28.44140625" customWidth="1"/>
    <col min="4" max="4" width="38.33203125" customWidth="1"/>
    <col min="5" max="5" width="16.109375" customWidth="1"/>
    <col min="6" max="6" width="14.33203125" bestFit="1" customWidth="1"/>
    <col min="7" max="7" width="8.5546875" customWidth="1"/>
    <col min="8" max="8" width="9.33203125" hidden="1" customWidth="1"/>
  </cols>
  <sheetData>
    <row r="1" spans="2:13" ht="37.200000000000003" thickBot="1" x14ac:dyDescent="0.75">
      <c r="B1" s="122" t="s">
        <v>28</v>
      </c>
      <c r="C1" s="122"/>
      <c r="D1" s="122"/>
      <c r="E1" s="122"/>
      <c r="F1" s="122"/>
      <c r="G1" s="53"/>
    </row>
    <row r="2" spans="2:13" ht="15" thickBot="1" x14ac:dyDescent="0.35">
      <c r="B2" s="26" t="s">
        <v>0</v>
      </c>
      <c r="C2" s="62" t="s">
        <v>81</v>
      </c>
      <c r="D2" s="27" t="s">
        <v>29</v>
      </c>
      <c r="E2" s="27" t="s">
        <v>18</v>
      </c>
      <c r="F2" s="59" t="s">
        <v>1</v>
      </c>
      <c r="G2" s="60" t="s">
        <v>76</v>
      </c>
      <c r="H2" s="28"/>
      <c r="I2" s="28"/>
      <c r="J2" s="28"/>
      <c r="K2" s="28"/>
      <c r="L2" s="28"/>
      <c r="M2" s="28"/>
    </row>
    <row r="3" spans="2:13" x14ac:dyDescent="0.3">
      <c r="B3" s="19"/>
      <c r="C3" s="19"/>
      <c r="D3" s="19"/>
      <c r="E3" s="19"/>
      <c r="F3" s="57">
        <v>0</v>
      </c>
      <c r="G3" s="20" t="s">
        <v>77</v>
      </c>
      <c r="H3">
        <f>IF(G3="Yes",F3,0)</f>
        <v>0</v>
      </c>
    </row>
    <row r="4" spans="2:13" x14ac:dyDescent="0.3">
      <c r="B4" s="21"/>
      <c r="C4" s="21"/>
      <c r="D4" s="21"/>
      <c r="E4" s="21"/>
      <c r="F4" s="57">
        <v>0</v>
      </c>
      <c r="G4" s="22" t="s">
        <v>77</v>
      </c>
      <c r="H4">
        <f t="shared" ref="H4:H50" si="0">IF(G4="Yes",F4,0)</f>
        <v>0</v>
      </c>
    </row>
    <row r="5" spans="2:13" x14ac:dyDescent="0.3">
      <c r="B5" s="21"/>
      <c r="C5" s="21"/>
      <c r="D5" s="21"/>
      <c r="E5" s="21"/>
      <c r="F5" s="57">
        <v>0</v>
      </c>
      <c r="G5" s="22" t="s">
        <v>77</v>
      </c>
      <c r="H5">
        <f t="shared" si="0"/>
        <v>0</v>
      </c>
    </row>
    <row r="6" spans="2:13" x14ac:dyDescent="0.3">
      <c r="B6" s="21"/>
      <c r="C6" s="21"/>
      <c r="D6" s="21"/>
      <c r="E6" s="21"/>
      <c r="F6" s="57">
        <v>0</v>
      </c>
      <c r="G6" s="22" t="s">
        <v>77</v>
      </c>
      <c r="H6">
        <f t="shared" si="0"/>
        <v>0</v>
      </c>
    </row>
    <row r="7" spans="2:13" x14ac:dyDescent="0.3">
      <c r="B7" s="21"/>
      <c r="C7" s="21"/>
      <c r="D7" s="21"/>
      <c r="E7" s="21"/>
      <c r="F7" s="57">
        <v>0</v>
      </c>
      <c r="G7" s="22" t="s">
        <v>77</v>
      </c>
      <c r="H7">
        <f t="shared" si="0"/>
        <v>0</v>
      </c>
    </row>
    <row r="8" spans="2:13" x14ac:dyDescent="0.3">
      <c r="B8" s="21"/>
      <c r="C8" s="21"/>
      <c r="D8" s="21"/>
      <c r="E8" s="21"/>
      <c r="F8" s="57">
        <v>0</v>
      </c>
      <c r="G8" s="22" t="s">
        <v>77</v>
      </c>
      <c r="H8">
        <f t="shared" si="0"/>
        <v>0</v>
      </c>
    </row>
    <row r="9" spans="2:13" x14ac:dyDescent="0.3">
      <c r="B9" s="21"/>
      <c r="C9" s="21"/>
      <c r="D9" s="21"/>
      <c r="E9" s="21"/>
      <c r="F9" s="57">
        <v>0</v>
      </c>
      <c r="G9" s="22" t="s">
        <v>77</v>
      </c>
      <c r="H9">
        <f t="shared" si="0"/>
        <v>0</v>
      </c>
    </row>
    <row r="10" spans="2:13" x14ac:dyDescent="0.3">
      <c r="B10" s="21"/>
      <c r="C10" s="21"/>
      <c r="D10" s="21"/>
      <c r="E10" s="21"/>
      <c r="F10" s="57">
        <v>0</v>
      </c>
      <c r="G10" s="22" t="s">
        <v>77</v>
      </c>
      <c r="H10">
        <f t="shared" si="0"/>
        <v>0</v>
      </c>
    </row>
    <row r="11" spans="2:13" x14ac:dyDescent="0.3">
      <c r="B11" s="21"/>
      <c r="C11" s="21"/>
      <c r="D11" s="21"/>
      <c r="E11" s="21"/>
      <c r="F11" s="57">
        <v>0</v>
      </c>
      <c r="G11" s="22" t="s">
        <v>77</v>
      </c>
      <c r="H11">
        <f t="shared" si="0"/>
        <v>0</v>
      </c>
    </row>
    <row r="12" spans="2:13" x14ac:dyDescent="0.3">
      <c r="B12" s="21"/>
      <c r="C12" s="21"/>
      <c r="D12" s="21"/>
      <c r="E12" s="21"/>
      <c r="F12" s="57">
        <v>0</v>
      </c>
      <c r="G12" s="22" t="s">
        <v>77</v>
      </c>
      <c r="H12">
        <f t="shared" si="0"/>
        <v>0</v>
      </c>
    </row>
    <row r="13" spans="2:13" x14ac:dyDescent="0.3">
      <c r="B13" s="21"/>
      <c r="C13" s="21"/>
      <c r="D13" s="21"/>
      <c r="E13" s="21"/>
      <c r="F13" s="57">
        <v>0</v>
      </c>
      <c r="G13" s="22" t="s">
        <v>77</v>
      </c>
      <c r="H13">
        <f t="shared" si="0"/>
        <v>0</v>
      </c>
    </row>
    <row r="14" spans="2:13" x14ac:dyDescent="0.3">
      <c r="B14" s="21"/>
      <c r="C14" s="21"/>
      <c r="D14" s="21"/>
      <c r="E14" s="21"/>
      <c r="F14" s="57">
        <v>0</v>
      </c>
      <c r="G14" s="22" t="s">
        <v>77</v>
      </c>
      <c r="H14">
        <f t="shared" si="0"/>
        <v>0</v>
      </c>
    </row>
    <row r="15" spans="2:13" x14ac:dyDescent="0.3">
      <c r="B15" s="21"/>
      <c r="C15" s="21"/>
      <c r="D15" s="21"/>
      <c r="E15" s="21"/>
      <c r="F15" s="57">
        <v>0</v>
      </c>
      <c r="G15" s="22" t="s">
        <v>77</v>
      </c>
      <c r="H15">
        <f t="shared" si="0"/>
        <v>0</v>
      </c>
    </row>
    <row r="16" spans="2:13" x14ac:dyDescent="0.3">
      <c r="B16" s="21"/>
      <c r="C16" s="21"/>
      <c r="D16" s="21"/>
      <c r="E16" s="21"/>
      <c r="F16" s="57">
        <v>0</v>
      </c>
      <c r="G16" s="22" t="s">
        <v>77</v>
      </c>
      <c r="H16">
        <f t="shared" si="0"/>
        <v>0</v>
      </c>
    </row>
    <row r="17" spans="2:8" x14ac:dyDescent="0.3">
      <c r="B17" s="21"/>
      <c r="C17" s="21"/>
      <c r="D17" s="21"/>
      <c r="E17" s="21"/>
      <c r="F17" s="57">
        <v>0</v>
      </c>
      <c r="G17" s="22" t="s">
        <v>77</v>
      </c>
      <c r="H17">
        <f t="shared" si="0"/>
        <v>0</v>
      </c>
    </row>
    <row r="18" spans="2:8" x14ac:dyDescent="0.3">
      <c r="B18" s="21"/>
      <c r="C18" s="21"/>
      <c r="D18" s="21"/>
      <c r="E18" s="21"/>
      <c r="F18" s="57">
        <v>0</v>
      </c>
      <c r="G18" s="22" t="s">
        <v>77</v>
      </c>
      <c r="H18">
        <f t="shared" si="0"/>
        <v>0</v>
      </c>
    </row>
    <row r="19" spans="2:8" x14ac:dyDescent="0.3">
      <c r="B19" s="21"/>
      <c r="C19" s="21"/>
      <c r="D19" s="21"/>
      <c r="E19" s="21"/>
      <c r="F19" s="57">
        <v>0</v>
      </c>
      <c r="G19" s="22" t="s">
        <v>77</v>
      </c>
      <c r="H19">
        <f t="shared" si="0"/>
        <v>0</v>
      </c>
    </row>
    <row r="20" spans="2:8" x14ac:dyDescent="0.3">
      <c r="B20" s="21"/>
      <c r="C20" s="21"/>
      <c r="D20" s="21"/>
      <c r="E20" s="21"/>
      <c r="F20" s="57">
        <v>0</v>
      </c>
      <c r="G20" s="22" t="s">
        <v>77</v>
      </c>
      <c r="H20">
        <f t="shared" si="0"/>
        <v>0</v>
      </c>
    </row>
    <row r="21" spans="2:8" x14ac:dyDescent="0.3">
      <c r="B21" s="21"/>
      <c r="C21" s="21"/>
      <c r="D21" s="21"/>
      <c r="E21" s="21"/>
      <c r="F21" s="57">
        <v>0</v>
      </c>
      <c r="G21" s="22" t="s">
        <v>77</v>
      </c>
      <c r="H21">
        <f t="shared" si="0"/>
        <v>0</v>
      </c>
    </row>
    <row r="22" spans="2:8" x14ac:dyDescent="0.3">
      <c r="B22" s="21"/>
      <c r="C22" s="21"/>
      <c r="D22" s="21"/>
      <c r="E22" s="21"/>
      <c r="F22" s="57">
        <v>0</v>
      </c>
      <c r="G22" s="22" t="s">
        <v>77</v>
      </c>
      <c r="H22">
        <f t="shared" si="0"/>
        <v>0</v>
      </c>
    </row>
    <row r="23" spans="2:8" x14ac:dyDescent="0.3">
      <c r="B23" s="21"/>
      <c r="C23" s="21"/>
      <c r="D23" s="21"/>
      <c r="E23" s="21"/>
      <c r="F23" s="57">
        <v>0</v>
      </c>
      <c r="G23" s="22" t="s">
        <v>77</v>
      </c>
      <c r="H23">
        <f t="shared" si="0"/>
        <v>0</v>
      </c>
    </row>
    <row r="24" spans="2:8" x14ac:dyDescent="0.3">
      <c r="B24" s="21"/>
      <c r="C24" s="21"/>
      <c r="D24" s="21"/>
      <c r="E24" s="21"/>
      <c r="F24" s="57">
        <v>0</v>
      </c>
      <c r="G24" s="22" t="s">
        <v>77</v>
      </c>
      <c r="H24">
        <f t="shared" si="0"/>
        <v>0</v>
      </c>
    </row>
    <row r="25" spans="2:8" x14ac:dyDescent="0.3">
      <c r="B25" s="21"/>
      <c r="C25" s="21"/>
      <c r="D25" s="21"/>
      <c r="E25" s="21"/>
      <c r="F25" s="57">
        <v>0</v>
      </c>
      <c r="G25" s="22" t="s">
        <v>77</v>
      </c>
      <c r="H25">
        <f t="shared" si="0"/>
        <v>0</v>
      </c>
    </row>
    <row r="26" spans="2:8" x14ac:dyDescent="0.3">
      <c r="B26" s="21"/>
      <c r="C26" s="21"/>
      <c r="D26" s="21"/>
      <c r="E26" s="21"/>
      <c r="F26" s="57">
        <v>0</v>
      </c>
      <c r="G26" s="22" t="s">
        <v>77</v>
      </c>
      <c r="H26">
        <f t="shared" si="0"/>
        <v>0</v>
      </c>
    </row>
    <row r="27" spans="2:8" x14ac:dyDescent="0.3">
      <c r="B27" s="21"/>
      <c r="C27" s="21"/>
      <c r="D27" s="21"/>
      <c r="E27" s="21"/>
      <c r="F27" s="57">
        <v>0</v>
      </c>
      <c r="G27" s="22" t="s">
        <v>77</v>
      </c>
      <c r="H27">
        <f t="shared" si="0"/>
        <v>0</v>
      </c>
    </row>
    <row r="28" spans="2:8" x14ac:dyDescent="0.3">
      <c r="B28" s="21"/>
      <c r="C28" s="21"/>
      <c r="D28" s="21"/>
      <c r="E28" s="21"/>
      <c r="F28" s="57">
        <v>0</v>
      </c>
      <c r="G28" s="22" t="s">
        <v>77</v>
      </c>
      <c r="H28">
        <f t="shared" si="0"/>
        <v>0</v>
      </c>
    </row>
    <row r="29" spans="2:8" x14ac:dyDescent="0.3">
      <c r="B29" s="21"/>
      <c r="C29" s="21"/>
      <c r="D29" s="21"/>
      <c r="E29" s="21"/>
      <c r="F29" s="57">
        <v>0</v>
      </c>
      <c r="G29" s="22" t="s">
        <v>77</v>
      </c>
      <c r="H29">
        <f t="shared" si="0"/>
        <v>0</v>
      </c>
    </row>
    <row r="30" spans="2:8" x14ac:dyDescent="0.3">
      <c r="B30" s="21"/>
      <c r="C30" s="21"/>
      <c r="D30" s="21"/>
      <c r="E30" s="21"/>
      <c r="F30" s="57">
        <v>0</v>
      </c>
      <c r="G30" s="22" t="s">
        <v>77</v>
      </c>
      <c r="H30">
        <f t="shared" si="0"/>
        <v>0</v>
      </c>
    </row>
    <row r="31" spans="2:8" x14ac:dyDescent="0.3">
      <c r="B31" s="21"/>
      <c r="C31" s="21"/>
      <c r="D31" s="21"/>
      <c r="E31" s="21"/>
      <c r="F31" s="57">
        <v>0</v>
      </c>
      <c r="G31" s="22" t="s">
        <v>77</v>
      </c>
      <c r="H31">
        <f t="shared" si="0"/>
        <v>0</v>
      </c>
    </row>
    <row r="32" spans="2:8" x14ac:dyDescent="0.3">
      <c r="B32" s="21"/>
      <c r="C32" s="21"/>
      <c r="D32" s="21"/>
      <c r="E32" s="21"/>
      <c r="F32" s="57">
        <v>0</v>
      </c>
      <c r="G32" s="22" t="s">
        <v>77</v>
      </c>
      <c r="H32">
        <f t="shared" si="0"/>
        <v>0</v>
      </c>
    </row>
    <row r="33" spans="2:8" x14ac:dyDescent="0.3">
      <c r="B33" s="21"/>
      <c r="C33" s="21"/>
      <c r="D33" s="21"/>
      <c r="E33" s="21"/>
      <c r="F33" s="57">
        <v>0</v>
      </c>
      <c r="G33" s="22" t="s">
        <v>77</v>
      </c>
      <c r="H33">
        <f t="shared" si="0"/>
        <v>0</v>
      </c>
    </row>
    <row r="34" spans="2:8" x14ac:dyDescent="0.3">
      <c r="B34" s="21"/>
      <c r="C34" s="21"/>
      <c r="D34" s="21"/>
      <c r="E34" s="21"/>
      <c r="F34" s="57">
        <v>0</v>
      </c>
      <c r="G34" s="22" t="s">
        <v>77</v>
      </c>
      <c r="H34">
        <f t="shared" si="0"/>
        <v>0</v>
      </c>
    </row>
    <row r="35" spans="2:8" x14ac:dyDescent="0.3">
      <c r="B35" s="21"/>
      <c r="C35" s="21"/>
      <c r="D35" s="21"/>
      <c r="E35" s="21"/>
      <c r="F35" s="57">
        <v>0</v>
      </c>
      <c r="G35" s="22" t="s">
        <v>77</v>
      </c>
      <c r="H35">
        <f t="shared" si="0"/>
        <v>0</v>
      </c>
    </row>
    <row r="36" spans="2:8" x14ac:dyDescent="0.3">
      <c r="B36" s="21"/>
      <c r="C36" s="21"/>
      <c r="D36" s="21"/>
      <c r="E36" s="21"/>
      <c r="F36" s="57">
        <v>0</v>
      </c>
      <c r="G36" s="22" t="s">
        <v>77</v>
      </c>
      <c r="H36">
        <f t="shared" si="0"/>
        <v>0</v>
      </c>
    </row>
    <row r="37" spans="2:8" x14ac:dyDescent="0.3">
      <c r="B37" s="21"/>
      <c r="C37" s="21"/>
      <c r="D37" s="21"/>
      <c r="E37" s="21"/>
      <c r="F37" s="57">
        <v>0</v>
      </c>
      <c r="G37" s="22" t="s">
        <v>77</v>
      </c>
      <c r="H37">
        <f t="shared" si="0"/>
        <v>0</v>
      </c>
    </row>
    <row r="38" spans="2:8" x14ac:dyDescent="0.3">
      <c r="B38" s="21"/>
      <c r="C38" s="21"/>
      <c r="D38" s="21"/>
      <c r="E38" s="21"/>
      <c r="F38" s="57">
        <v>0</v>
      </c>
      <c r="G38" s="22" t="s">
        <v>77</v>
      </c>
      <c r="H38">
        <f t="shared" si="0"/>
        <v>0</v>
      </c>
    </row>
    <row r="39" spans="2:8" x14ac:dyDescent="0.3">
      <c r="B39" s="21"/>
      <c r="C39" s="21"/>
      <c r="D39" s="21"/>
      <c r="E39" s="21"/>
      <c r="F39" s="57">
        <v>0</v>
      </c>
      <c r="G39" s="22" t="s">
        <v>77</v>
      </c>
      <c r="H39">
        <f t="shared" si="0"/>
        <v>0</v>
      </c>
    </row>
    <row r="40" spans="2:8" x14ac:dyDescent="0.3">
      <c r="B40" s="21"/>
      <c r="C40" s="21"/>
      <c r="D40" s="21"/>
      <c r="E40" s="21"/>
      <c r="F40" s="57">
        <v>0</v>
      </c>
      <c r="G40" s="22" t="s">
        <v>77</v>
      </c>
      <c r="H40">
        <f t="shared" si="0"/>
        <v>0</v>
      </c>
    </row>
    <row r="41" spans="2:8" x14ac:dyDescent="0.3">
      <c r="B41" s="21"/>
      <c r="C41" s="21"/>
      <c r="D41" s="21"/>
      <c r="E41" s="21"/>
      <c r="F41" s="57">
        <v>0</v>
      </c>
      <c r="G41" s="22" t="s">
        <v>77</v>
      </c>
      <c r="H41">
        <f t="shared" si="0"/>
        <v>0</v>
      </c>
    </row>
    <row r="42" spans="2:8" x14ac:dyDescent="0.3">
      <c r="B42" s="21"/>
      <c r="C42" s="21"/>
      <c r="D42" s="21"/>
      <c r="E42" s="21"/>
      <c r="F42" s="57">
        <v>0</v>
      </c>
      <c r="G42" s="22" t="s">
        <v>77</v>
      </c>
      <c r="H42">
        <f t="shared" si="0"/>
        <v>0</v>
      </c>
    </row>
    <row r="43" spans="2:8" x14ac:dyDescent="0.3">
      <c r="B43" s="21"/>
      <c r="C43" s="21"/>
      <c r="D43" s="21"/>
      <c r="E43" s="21"/>
      <c r="F43" s="57">
        <v>0</v>
      </c>
      <c r="G43" s="22" t="s">
        <v>77</v>
      </c>
      <c r="H43">
        <f t="shared" si="0"/>
        <v>0</v>
      </c>
    </row>
    <row r="44" spans="2:8" x14ac:dyDescent="0.3">
      <c r="B44" s="21"/>
      <c r="C44" s="21"/>
      <c r="D44" s="21"/>
      <c r="E44" s="21"/>
      <c r="F44" s="57">
        <v>0</v>
      </c>
      <c r="G44" s="22" t="s">
        <v>77</v>
      </c>
      <c r="H44">
        <f t="shared" si="0"/>
        <v>0</v>
      </c>
    </row>
    <row r="45" spans="2:8" x14ac:dyDescent="0.3">
      <c r="B45" s="21"/>
      <c r="C45" s="21"/>
      <c r="D45" s="21"/>
      <c r="E45" s="21"/>
      <c r="F45" s="57">
        <v>0</v>
      </c>
      <c r="G45" s="22" t="s">
        <v>77</v>
      </c>
      <c r="H45">
        <f t="shared" si="0"/>
        <v>0</v>
      </c>
    </row>
    <row r="46" spans="2:8" x14ac:dyDescent="0.3">
      <c r="B46" s="21"/>
      <c r="C46" s="21"/>
      <c r="D46" s="21"/>
      <c r="E46" s="21"/>
      <c r="F46" s="57">
        <v>0</v>
      </c>
      <c r="G46" s="22" t="s">
        <v>77</v>
      </c>
      <c r="H46">
        <f t="shared" si="0"/>
        <v>0</v>
      </c>
    </row>
    <row r="47" spans="2:8" x14ac:dyDescent="0.3">
      <c r="B47" s="21"/>
      <c r="C47" s="21"/>
      <c r="D47" s="21"/>
      <c r="E47" s="21"/>
      <c r="F47" s="57">
        <v>0</v>
      </c>
      <c r="G47" s="22" t="s">
        <v>77</v>
      </c>
      <c r="H47">
        <f t="shared" si="0"/>
        <v>0</v>
      </c>
    </row>
    <row r="48" spans="2:8" x14ac:dyDescent="0.3">
      <c r="B48" s="21"/>
      <c r="C48" s="21"/>
      <c r="D48" s="21"/>
      <c r="E48" s="21"/>
      <c r="F48" s="57">
        <v>0</v>
      </c>
      <c r="G48" s="22" t="s">
        <v>77</v>
      </c>
      <c r="H48">
        <f t="shared" si="0"/>
        <v>0</v>
      </c>
    </row>
    <row r="49" spans="2:8" x14ac:dyDescent="0.3">
      <c r="B49" s="21"/>
      <c r="C49" s="21"/>
      <c r="D49" s="21"/>
      <c r="E49" s="21"/>
      <c r="F49" s="57">
        <v>0</v>
      </c>
      <c r="G49" s="22" t="s">
        <v>77</v>
      </c>
      <c r="H49">
        <f t="shared" si="0"/>
        <v>0</v>
      </c>
    </row>
    <row r="50" spans="2:8" x14ac:dyDescent="0.3">
      <c r="B50" s="21"/>
      <c r="C50" s="21"/>
      <c r="D50" s="21"/>
      <c r="E50" s="21"/>
      <c r="F50" s="57">
        <v>0</v>
      </c>
      <c r="G50" s="22" t="s">
        <v>77</v>
      </c>
      <c r="H50">
        <f t="shared" si="0"/>
        <v>0</v>
      </c>
    </row>
    <row r="51" spans="2:8" ht="33" customHeight="1" x14ac:dyDescent="0.3">
      <c r="B51" s="117" t="s">
        <v>85</v>
      </c>
      <c r="C51" s="118"/>
      <c r="D51" s="118"/>
      <c r="E51" s="118"/>
      <c r="F51" s="118"/>
      <c r="G51" s="119"/>
    </row>
  </sheetData>
  <mergeCells count="2">
    <mergeCell ref="B1:F1"/>
    <mergeCell ref="B51:G51"/>
  </mergeCells>
  <dataValidations count="1">
    <dataValidation type="list" allowBlank="1" showInputMessage="1" showErrorMessage="1" sqref="G3:G50">
      <formula1>INDIRECT("'Dropdown Menus'!$Q$1:$Q$2")</formula1>
    </dataValidation>
  </dataValidations>
  <pageMargins left="0.25" right="0.25" top="0.3" bottom="0.28999999999999998" header="0.3" footer="0.3"/>
  <pageSetup scale="7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79998168889431442"/>
    <pageSetUpPr fitToPage="1"/>
  </sheetPr>
  <dimension ref="B1:I48"/>
  <sheetViews>
    <sheetView showGridLines="0" zoomScale="120" zoomScaleNormal="120" workbookViewId="0">
      <selection activeCell="E9" sqref="E9"/>
    </sheetView>
  </sheetViews>
  <sheetFormatPr defaultRowHeight="14.4" x14ac:dyDescent="0.3"/>
  <cols>
    <col min="1" max="1" width="3.5546875" customWidth="1"/>
    <col min="2" max="2" width="27.5546875" customWidth="1"/>
    <col min="3" max="3" width="35.88671875" customWidth="1"/>
    <col min="4" max="4" width="19.109375" customWidth="1"/>
    <col min="5" max="5" width="8.109375" customWidth="1"/>
    <col min="6" max="6" width="22" customWidth="1"/>
    <col min="7" max="7" width="13" hidden="1" customWidth="1"/>
    <col min="8" max="8" width="22.5546875" customWidth="1"/>
    <col min="9" max="9" width="9.109375" hidden="1" customWidth="1"/>
  </cols>
  <sheetData>
    <row r="1" spans="2:9" ht="38.25" customHeight="1" thickBot="1" x14ac:dyDescent="0.75">
      <c r="B1" s="123" t="s">
        <v>43</v>
      </c>
      <c r="C1" s="123"/>
      <c r="D1" s="123"/>
      <c r="E1" s="124"/>
      <c r="F1" s="11" t="s">
        <v>25</v>
      </c>
      <c r="G1" s="12"/>
      <c r="H1" s="13">
        <f>SUM(H3:H45)</f>
        <v>0</v>
      </c>
    </row>
    <row r="2" spans="2:9" ht="15" thickBot="1" x14ac:dyDescent="0.35">
      <c r="B2" s="15" t="s">
        <v>82</v>
      </c>
      <c r="C2" s="16" t="s">
        <v>83</v>
      </c>
      <c r="D2" s="16" t="s">
        <v>44</v>
      </c>
      <c r="E2" s="16" t="s">
        <v>11</v>
      </c>
      <c r="F2" s="16" t="s">
        <v>38</v>
      </c>
      <c r="G2" s="16" t="s">
        <v>13</v>
      </c>
      <c r="H2" s="17" t="s">
        <v>10</v>
      </c>
    </row>
    <row r="3" spans="2:9" x14ac:dyDescent="0.3">
      <c r="B3" s="21"/>
      <c r="C3" s="21"/>
      <c r="D3" s="67" t="str">
        <f>IFERROR(VLOOKUP(B3,'5. DesiredNonEssential Capital'!$B$3:$E$50,4,FALSE),"")</f>
        <v/>
      </c>
      <c r="E3" s="22">
        <v>0</v>
      </c>
      <c r="F3" s="21"/>
      <c r="G3" s="1" t="str">
        <f>IFERROR(VLOOKUP(F3,'Dropdown Menus'!$A$3:$B$12,2,FALSE),"")</f>
        <v/>
      </c>
      <c r="H3" s="10" t="str">
        <f t="shared" ref="H3:H45" si="0">IFERROR(G3*E3,"Check Cost")</f>
        <v>Check Cost</v>
      </c>
      <c r="I3" t="e">
        <f t="shared" ref="I3:I45" si="1">IF(VLOOKUP(B3,DesiredCapital,6,FALSE)="Yes",H3, 0)</f>
        <v>#N/A</v>
      </c>
    </row>
    <row r="4" spans="2:9" x14ac:dyDescent="0.3">
      <c r="B4" s="21"/>
      <c r="C4" s="21"/>
      <c r="D4" s="67" t="str">
        <f>IFERROR(VLOOKUP(B4,'5. DesiredNonEssential Capital'!$B$3:$E$50,4,FALSE),"")</f>
        <v/>
      </c>
      <c r="E4" s="22">
        <v>0</v>
      </c>
      <c r="F4" s="21"/>
      <c r="G4" s="1" t="str">
        <f>IFERROR(VLOOKUP(F4,'Dropdown Menus'!$A$3:$B$12,2,FALSE),"")</f>
        <v/>
      </c>
      <c r="H4" s="10" t="str">
        <f t="shared" si="0"/>
        <v>Check Cost</v>
      </c>
      <c r="I4" t="e">
        <f t="shared" si="1"/>
        <v>#N/A</v>
      </c>
    </row>
    <row r="5" spans="2:9" x14ac:dyDescent="0.3">
      <c r="B5" s="21"/>
      <c r="C5" s="21"/>
      <c r="D5" s="67" t="str">
        <f>IFERROR(VLOOKUP(B5,'5. DesiredNonEssential Capital'!$B$3:$E$50,4,FALSE),"")</f>
        <v/>
      </c>
      <c r="E5" s="22">
        <v>0</v>
      </c>
      <c r="F5" s="21"/>
      <c r="G5" s="1" t="str">
        <f>IFERROR(VLOOKUP(F5,'Dropdown Menus'!$A$3:$B$12,2,FALSE),"")</f>
        <v/>
      </c>
      <c r="H5" s="10" t="str">
        <f t="shared" si="0"/>
        <v>Check Cost</v>
      </c>
      <c r="I5" t="e">
        <f t="shared" si="1"/>
        <v>#N/A</v>
      </c>
    </row>
    <row r="6" spans="2:9" x14ac:dyDescent="0.3">
      <c r="B6" s="21"/>
      <c r="C6" s="21"/>
      <c r="D6" s="67" t="str">
        <f>IFERROR(VLOOKUP(B6,'5. DesiredNonEssential Capital'!$B$3:$E$50,4,FALSE),"")</f>
        <v/>
      </c>
      <c r="E6" s="22">
        <v>0</v>
      </c>
      <c r="F6" s="21"/>
      <c r="G6" s="1" t="str">
        <f>IFERROR(VLOOKUP(F6,'Dropdown Menus'!$A$3:$B$12,2,FALSE),"")</f>
        <v/>
      </c>
      <c r="H6" s="10" t="str">
        <f t="shared" si="0"/>
        <v>Check Cost</v>
      </c>
      <c r="I6" t="e">
        <f t="shared" si="1"/>
        <v>#N/A</v>
      </c>
    </row>
    <row r="7" spans="2:9" x14ac:dyDescent="0.3">
      <c r="B7" s="21"/>
      <c r="C7" s="21"/>
      <c r="D7" s="67" t="str">
        <f>IFERROR(VLOOKUP(B7,'5. DesiredNonEssential Capital'!$B$3:$E$50,4,FALSE),"")</f>
        <v/>
      </c>
      <c r="E7" s="22">
        <v>0</v>
      </c>
      <c r="F7" s="21"/>
      <c r="G7" s="1" t="str">
        <f>IFERROR(VLOOKUP(F7,'Dropdown Menus'!$A$3:$B$12,2,FALSE),"")</f>
        <v/>
      </c>
      <c r="H7" s="10" t="str">
        <f t="shared" si="0"/>
        <v>Check Cost</v>
      </c>
      <c r="I7" t="e">
        <f t="shared" si="1"/>
        <v>#N/A</v>
      </c>
    </row>
    <row r="8" spans="2:9" x14ac:dyDescent="0.3">
      <c r="B8" s="21"/>
      <c r="C8" s="21"/>
      <c r="D8" s="67" t="str">
        <f>IFERROR(VLOOKUP(B8,'5. DesiredNonEssential Capital'!$B$3:$E$50,4,FALSE),"")</f>
        <v/>
      </c>
      <c r="E8" s="22">
        <v>0</v>
      </c>
      <c r="F8" s="21"/>
      <c r="G8" s="1" t="str">
        <f>IFERROR(VLOOKUP(F8,'Dropdown Menus'!$A$3:$B$12,2,FALSE),"")</f>
        <v/>
      </c>
      <c r="H8" s="10" t="str">
        <f t="shared" si="0"/>
        <v>Check Cost</v>
      </c>
      <c r="I8" t="e">
        <f t="shared" si="1"/>
        <v>#N/A</v>
      </c>
    </row>
    <row r="9" spans="2:9" x14ac:dyDescent="0.3">
      <c r="B9" s="21"/>
      <c r="C9" s="21"/>
      <c r="D9" s="67" t="str">
        <f>IFERROR(VLOOKUP(B9,'5. DesiredNonEssential Capital'!$B$3:$E$50,4,FALSE),"")</f>
        <v/>
      </c>
      <c r="E9" s="22">
        <v>0</v>
      </c>
      <c r="F9" s="21"/>
      <c r="G9" s="1" t="str">
        <f>IFERROR(VLOOKUP(F9,'Dropdown Menus'!$A$3:$B$12,2,FALSE),"")</f>
        <v/>
      </c>
      <c r="H9" s="10" t="str">
        <f t="shared" si="0"/>
        <v>Check Cost</v>
      </c>
      <c r="I9" t="e">
        <f t="shared" si="1"/>
        <v>#N/A</v>
      </c>
    </row>
    <row r="10" spans="2:9" x14ac:dyDescent="0.3">
      <c r="B10" s="21"/>
      <c r="C10" s="21"/>
      <c r="D10" s="67" t="str">
        <f>IFERROR(VLOOKUP(B10,'5. DesiredNonEssential Capital'!$B$3:$E$50,4,FALSE),"")</f>
        <v/>
      </c>
      <c r="E10" s="22">
        <v>0</v>
      </c>
      <c r="F10" s="21"/>
      <c r="G10" s="1" t="str">
        <f>IFERROR(VLOOKUP(F10,'Dropdown Menus'!$A$3:$B$12,2,FALSE),"")</f>
        <v/>
      </c>
      <c r="H10" s="10" t="str">
        <f t="shared" si="0"/>
        <v>Check Cost</v>
      </c>
      <c r="I10" t="e">
        <f t="shared" si="1"/>
        <v>#N/A</v>
      </c>
    </row>
    <row r="11" spans="2:9" x14ac:dyDescent="0.3">
      <c r="B11" s="21"/>
      <c r="C11" s="21"/>
      <c r="D11" s="67" t="str">
        <f>IFERROR(VLOOKUP(B11,'5. DesiredNonEssential Capital'!$B$3:$E$50,4,FALSE),"")</f>
        <v/>
      </c>
      <c r="E11" s="22">
        <v>0</v>
      </c>
      <c r="F11" s="21"/>
      <c r="G11" s="1" t="str">
        <f>IFERROR(VLOOKUP(F11,'Dropdown Menus'!$A$3:$B$12,2,FALSE),"")</f>
        <v/>
      </c>
      <c r="H11" s="10" t="str">
        <f t="shared" si="0"/>
        <v>Check Cost</v>
      </c>
      <c r="I11" t="e">
        <f t="shared" si="1"/>
        <v>#N/A</v>
      </c>
    </row>
    <row r="12" spans="2:9" x14ac:dyDescent="0.3">
      <c r="B12" s="21"/>
      <c r="C12" s="21"/>
      <c r="D12" s="67" t="str">
        <f>IFERROR(VLOOKUP(B12,'5. DesiredNonEssential Capital'!$B$3:$E$50,4,FALSE),"")</f>
        <v/>
      </c>
      <c r="E12" s="22">
        <v>0</v>
      </c>
      <c r="F12" s="21"/>
      <c r="G12" s="1" t="str">
        <f>IFERROR(VLOOKUP(F12,'Dropdown Menus'!$A$3:$B$12,2,FALSE),"")</f>
        <v/>
      </c>
      <c r="H12" s="10" t="str">
        <f t="shared" si="0"/>
        <v>Check Cost</v>
      </c>
      <c r="I12" t="e">
        <f t="shared" si="1"/>
        <v>#N/A</v>
      </c>
    </row>
    <row r="13" spans="2:9" x14ac:dyDescent="0.3">
      <c r="B13" s="21"/>
      <c r="C13" s="21"/>
      <c r="D13" s="67" t="str">
        <f>IFERROR(VLOOKUP(B13,'5. DesiredNonEssential Capital'!$B$3:$E$50,4,FALSE),"")</f>
        <v/>
      </c>
      <c r="E13" s="22">
        <v>0</v>
      </c>
      <c r="F13" s="21"/>
      <c r="G13" s="1" t="str">
        <f>IFERROR(VLOOKUP(F13,'Dropdown Menus'!$A$3:$B$12,2,FALSE),"")</f>
        <v/>
      </c>
      <c r="H13" s="10" t="str">
        <f t="shared" si="0"/>
        <v>Check Cost</v>
      </c>
      <c r="I13" t="e">
        <f t="shared" si="1"/>
        <v>#N/A</v>
      </c>
    </row>
    <row r="14" spans="2:9" x14ac:dyDescent="0.3">
      <c r="B14" s="21"/>
      <c r="C14" s="21"/>
      <c r="D14" s="67" t="str">
        <f>IFERROR(VLOOKUP(B14,'5. DesiredNonEssential Capital'!$B$3:$E$50,4,FALSE),"")</f>
        <v/>
      </c>
      <c r="E14" s="22">
        <v>0</v>
      </c>
      <c r="F14" s="21"/>
      <c r="G14" s="1" t="str">
        <f>IFERROR(VLOOKUP(F14,'Dropdown Menus'!$A$3:$B$12,2,FALSE),"")</f>
        <v/>
      </c>
      <c r="H14" s="10" t="str">
        <f t="shared" si="0"/>
        <v>Check Cost</v>
      </c>
      <c r="I14" t="e">
        <f t="shared" si="1"/>
        <v>#N/A</v>
      </c>
    </row>
    <row r="15" spans="2:9" x14ac:dyDescent="0.3">
      <c r="B15" s="21"/>
      <c r="C15" s="21"/>
      <c r="D15" s="67" t="str">
        <f>IFERROR(VLOOKUP(B15,'5. DesiredNonEssential Capital'!$B$3:$E$50,4,FALSE),"")</f>
        <v/>
      </c>
      <c r="E15" s="22">
        <v>0</v>
      </c>
      <c r="F15" s="21"/>
      <c r="G15" s="1" t="str">
        <f>IFERROR(VLOOKUP(F15,'Dropdown Menus'!$A$3:$B$12,2,FALSE),"")</f>
        <v/>
      </c>
      <c r="H15" s="10" t="str">
        <f t="shared" si="0"/>
        <v>Check Cost</v>
      </c>
      <c r="I15" t="e">
        <f t="shared" si="1"/>
        <v>#N/A</v>
      </c>
    </row>
    <row r="16" spans="2:9" x14ac:dyDescent="0.3">
      <c r="B16" s="21"/>
      <c r="C16" s="21"/>
      <c r="D16" s="67" t="str">
        <f>IFERROR(VLOOKUP(B16,'5. DesiredNonEssential Capital'!$B$3:$E$50,4,FALSE),"")</f>
        <v/>
      </c>
      <c r="E16" s="22">
        <v>0</v>
      </c>
      <c r="F16" s="21"/>
      <c r="G16" s="1" t="str">
        <f>IFERROR(VLOOKUP(F16,'Dropdown Menus'!$A$3:$B$12,2,FALSE),"")</f>
        <v/>
      </c>
      <c r="H16" s="10" t="str">
        <f t="shared" si="0"/>
        <v>Check Cost</v>
      </c>
      <c r="I16" t="e">
        <f t="shared" si="1"/>
        <v>#N/A</v>
      </c>
    </row>
    <row r="17" spans="2:9" x14ac:dyDescent="0.3">
      <c r="B17" s="21"/>
      <c r="C17" s="21"/>
      <c r="D17" s="67" t="str">
        <f>IFERROR(VLOOKUP(B17,'5. DesiredNonEssential Capital'!$B$3:$E$50,4,FALSE),"")</f>
        <v/>
      </c>
      <c r="E17" s="22">
        <v>0</v>
      </c>
      <c r="F17" s="21"/>
      <c r="G17" s="1" t="str">
        <f>IFERROR(VLOOKUP(F17,'Dropdown Menus'!$A$3:$B$12,2,FALSE),"")</f>
        <v/>
      </c>
      <c r="H17" s="10" t="str">
        <f t="shared" si="0"/>
        <v>Check Cost</v>
      </c>
      <c r="I17" t="e">
        <f t="shared" si="1"/>
        <v>#N/A</v>
      </c>
    </row>
    <row r="18" spans="2:9" x14ac:dyDescent="0.3">
      <c r="B18" s="21"/>
      <c r="C18" s="21"/>
      <c r="D18" s="67" t="str">
        <f>IFERROR(VLOOKUP(B18,'5. DesiredNonEssential Capital'!$B$3:$E$50,4,FALSE),"")</f>
        <v/>
      </c>
      <c r="E18" s="22">
        <v>0</v>
      </c>
      <c r="F18" s="21"/>
      <c r="G18" s="1" t="str">
        <f>IFERROR(VLOOKUP(F18,'Dropdown Menus'!$A$3:$B$12,2,FALSE),"")</f>
        <v/>
      </c>
      <c r="H18" s="10" t="str">
        <f t="shared" si="0"/>
        <v>Check Cost</v>
      </c>
      <c r="I18" t="e">
        <f t="shared" si="1"/>
        <v>#N/A</v>
      </c>
    </row>
    <row r="19" spans="2:9" x14ac:dyDescent="0.3">
      <c r="B19" s="21"/>
      <c r="C19" s="21"/>
      <c r="D19" s="67" t="str">
        <f>IFERROR(VLOOKUP(B19,'5. DesiredNonEssential Capital'!$B$3:$E$50,4,FALSE),"")</f>
        <v/>
      </c>
      <c r="E19" s="22">
        <v>0</v>
      </c>
      <c r="F19" s="21"/>
      <c r="G19" s="1" t="str">
        <f>IFERROR(VLOOKUP(F19,'Dropdown Menus'!$A$3:$B$12,2,FALSE),"")</f>
        <v/>
      </c>
      <c r="H19" s="10" t="str">
        <f t="shared" si="0"/>
        <v>Check Cost</v>
      </c>
      <c r="I19" t="e">
        <f t="shared" si="1"/>
        <v>#N/A</v>
      </c>
    </row>
    <row r="20" spans="2:9" x14ac:dyDescent="0.3">
      <c r="B20" s="21"/>
      <c r="C20" s="21"/>
      <c r="D20" s="67" t="str">
        <f>IFERROR(VLOOKUP(B20,'5. DesiredNonEssential Capital'!$B$3:$E$50,4,FALSE),"")</f>
        <v/>
      </c>
      <c r="E20" s="22">
        <v>0</v>
      </c>
      <c r="F20" s="21"/>
      <c r="G20" s="1" t="str">
        <f>IFERROR(VLOOKUP(F20,'Dropdown Menus'!$A$3:$B$12,2,FALSE),"")</f>
        <v/>
      </c>
      <c r="H20" s="10" t="str">
        <f t="shared" si="0"/>
        <v>Check Cost</v>
      </c>
      <c r="I20" t="e">
        <f t="shared" si="1"/>
        <v>#N/A</v>
      </c>
    </row>
    <row r="21" spans="2:9" x14ac:dyDescent="0.3">
      <c r="B21" s="21"/>
      <c r="C21" s="21"/>
      <c r="D21" s="67" t="str">
        <f>IFERROR(VLOOKUP(B21,'5. DesiredNonEssential Capital'!$B$3:$E$50,4,FALSE),"")</f>
        <v/>
      </c>
      <c r="E21" s="22">
        <v>0</v>
      </c>
      <c r="F21" s="21"/>
      <c r="G21" s="1" t="str">
        <f>IFERROR(VLOOKUP(F21,'Dropdown Menus'!$A$3:$B$12,2,FALSE),"")</f>
        <v/>
      </c>
      <c r="H21" s="10" t="str">
        <f t="shared" si="0"/>
        <v>Check Cost</v>
      </c>
      <c r="I21" t="e">
        <f t="shared" si="1"/>
        <v>#N/A</v>
      </c>
    </row>
    <row r="22" spans="2:9" x14ac:dyDescent="0.3">
      <c r="B22" s="21"/>
      <c r="C22" s="21"/>
      <c r="D22" s="67" t="str">
        <f>IFERROR(VLOOKUP(B22,'5. DesiredNonEssential Capital'!$B$3:$E$50,4,FALSE),"")</f>
        <v/>
      </c>
      <c r="E22" s="22">
        <v>0</v>
      </c>
      <c r="F22" s="21"/>
      <c r="G22" s="1" t="str">
        <f>IFERROR(VLOOKUP(F22,'Dropdown Menus'!$A$3:$B$12,2,FALSE),"")</f>
        <v/>
      </c>
      <c r="H22" s="10" t="str">
        <f t="shared" si="0"/>
        <v>Check Cost</v>
      </c>
      <c r="I22" t="e">
        <f t="shared" si="1"/>
        <v>#N/A</v>
      </c>
    </row>
    <row r="23" spans="2:9" x14ac:dyDescent="0.3">
      <c r="B23" s="21"/>
      <c r="C23" s="21"/>
      <c r="D23" s="67" t="str">
        <f>IFERROR(VLOOKUP(B23,'5. DesiredNonEssential Capital'!$B$3:$E$50,4,FALSE),"")</f>
        <v/>
      </c>
      <c r="E23" s="22">
        <v>0</v>
      </c>
      <c r="F23" s="21"/>
      <c r="G23" s="1" t="str">
        <f>IFERROR(VLOOKUP(F23,'Dropdown Menus'!$A$3:$B$12,2,FALSE),"")</f>
        <v/>
      </c>
      <c r="H23" s="10" t="str">
        <f t="shared" si="0"/>
        <v>Check Cost</v>
      </c>
      <c r="I23" t="e">
        <f t="shared" si="1"/>
        <v>#N/A</v>
      </c>
    </row>
    <row r="24" spans="2:9" x14ac:dyDescent="0.3">
      <c r="B24" s="21"/>
      <c r="C24" s="21"/>
      <c r="D24" s="67" t="str">
        <f>IFERROR(VLOOKUP(B24,'5. DesiredNonEssential Capital'!$B$3:$E$50,4,FALSE),"")</f>
        <v/>
      </c>
      <c r="E24" s="22">
        <v>0</v>
      </c>
      <c r="F24" s="21"/>
      <c r="G24" s="1" t="str">
        <f>IFERROR(VLOOKUP(F24,'Dropdown Menus'!$A$3:$B$12,2,FALSE),"")</f>
        <v/>
      </c>
      <c r="H24" s="10" t="str">
        <f t="shared" si="0"/>
        <v>Check Cost</v>
      </c>
      <c r="I24" t="e">
        <f t="shared" si="1"/>
        <v>#N/A</v>
      </c>
    </row>
    <row r="25" spans="2:9" x14ac:dyDescent="0.3">
      <c r="B25" s="21"/>
      <c r="C25" s="21"/>
      <c r="D25" s="67" t="str">
        <f>IFERROR(VLOOKUP(B25,'5. DesiredNonEssential Capital'!$B$3:$E$50,4,FALSE),"")</f>
        <v/>
      </c>
      <c r="E25" s="22">
        <v>0</v>
      </c>
      <c r="F25" s="21"/>
      <c r="G25" s="1" t="str">
        <f>IFERROR(VLOOKUP(F25,'Dropdown Menus'!$A$3:$B$12,2,FALSE),"")</f>
        <v/>
      </c>
      <c r="H25" s="10" t="str">
        <f t="shared" si="0"/>
        <v>Check Cost</v>
      </c>
      <c r="I25" t="e">
        <f t="shared" si="1"/>
        <v>#N/A</v>
      </c>
    </row>
    <row r="26" spans="2:9" x14ac:dyDescent="0.3">
      <c r="B26" s="21"/>
      <c r="C26" s="21"/>
      <c r="D26" s="67" t="str">
        <f>IFERROR(VLOOKUP(B26,'5. DesiredNonEssential Capital'!$B$3:$E$50,4,FALSE),"")</f>
        <v/>
      </c>
      <c r="E26" s="22">
        <v>0</v>
      </c>
      <c r="F26" s="21"/>
      <c r="G26" s="1" t="str">
        <f>IFERROR(VLOOKUP(F26,'Dropdown Menus'!$A$3:$B$12,2,FALSE),"")</f>
        <v/>
      </c>
      <c r="H26" s="10" t="str">
        <f t="shared" si="0"/>
        <v>Check Cost</v>
      </c>
      <c r="I26" t="e">
        <f t="shared" si="1"/>
        <v>#N/A</v>
      </c>
    </row>
    <row r="27" spans="2:9" x14ac:dyDescent="0.3">
      <c r="B27" s="21"/>
      <c r="C27" s="21"/>
      <c r="D27" s="67" t="str">
        <f>IFERROR(VLOOKUP(B27,'5. DesiredNonEssential Capital'!$B$3:$E$50,4,FALSE),"")</f>
        <v/>
      </c>
      <c r="E27" s="22">
        <v>0</v>
      </c>
      <c r="F27" s="21"/>
      <c r="G27" s="1" t="str">
        <f>IFERROR(VLOOKUP(F27,'Dropdown Menus'!$A$3:$B$12,2,FALSE),"")</f>
        <v/>
      </c>
      <c r="H27" s="10" t="str">
        <f t="shared" si="0"/>
        <v>Check Cost</v>
      </c>
      <c r="I27" t="e">
        <f t="shared" si="1"/>
        <v>#N/A</v>
      </c>
    </row>
    <row r="28" spans="2:9" x14ac:dyDescent="0.3">
      <c r="B28" s="21"/>
      <c r="C28" s="21"/>
      <c r="D28" s="67" t="str">
        <f>IFERROR(VLOOKUP(B28,'5. DesiredNonEssential Capital'!$B$3:$E$50,4,FALSE),"")</f>
        <v/>
      </c>
      <c r="E28" s="22">
        <v>0</v>
      </c>
      <c r="F28" s="21"/>
      <c r="G28" s="1" t="str">
        <f>IFERROR(VLOOKUP(F28,'Dropdown Menus'!$A$3:$B$12,2,FALSE),"")</f>
        <v/>
      </c>
      <c r="H28" s="10" t="str">
        <f t="shared" si="0"/>
        <v>Check Cost</v>
      </c>
      <c r="I28" t="e">
        <f t="shared" si="1"/>
        <v>#N/A</v>
      </c>
    </row>
    <row r="29" spans="2:9" x14ac:dyDescent="0.3">
      <c r="B29" s="21"/>
      <c r="C29" s="21"/>
      <c r="D29" s="67" t="str">
        <f>IFERROR(VLOOKUP(B29,'5. DesiredNonEssential Capital'!$B$3:$E$50,4,FALSE),"")</f>
        <v/>
      </c>
      <c r="E29" s="22">
        <v>0</v>
      </c>
      <c r="F29" s="21"/>
      <c r="G29" s="1" t="str">
        <f>IFERROR(VLOOKUP(F29,'Dropdown Menus'!$A$3:$B$12,2,FALSE),"")</f>
        <v/>
      </c>
      <c r="H29" s="10" t="str">
        <f t="shared" si="0"/>
        <v>Check Cost</v>
      </c>
      <c r="I29" t="e">
        <f t="shared" si="1"/>
        <v>#N/A</v>
      </c>
    </row>
    <row r="30" spans="2:9" x14ac:dyDescent="0.3">
      <c r="B30" s="21"/>
      <c r="C30" s="21"/>
      <c r="D30" s="67" t="str">
        <f>IFERROR(VLOOKUP(B30,'5. DesiredNonEssential Capital'!$B$3:$E$50,4,FALSE),"")</f>
        <v/>
      </c>
      <c r="E30" s="22">
        <v>0</v>
      </c>
      <c r="F30" s="21"/>
      <c r="G30" s="1" t="str">
        <f>IFERROR(VLOOKUP(F30,'Dropdown Menus'!$A$3:$B$12,2,FALSE),"")</f>
        <v/>
      </c>
      <c r="H30" s="10" t="str">
        <f t="shared" si="0"/>
        <v>Check Cost</v>
      </c>
      <c r="I30" t="e">
        <f t="shared" si="1"/>
        <v>#N/A</v>
      </c>
    </row>
    <row r="31" spans="2:9" x14ac:dyDescent="0.3">
      <c r="B31" s="21"/>
      <c r="C31" s="21"/>
      <c r="D31" s="67" t="str">
        <f>IFERROR(VLOOKUP(B31,'5. DesiredNonEssential Capital'!$B$3:$E$50,4,FALSE),"")</f>
        <v/>
      </c>
      <c r="E31" s="22">
        <v>0</v>
      </c>
      <c r="F31" s="21"/>
      <c r="G31" s="1" t="str">
        <f>IFERROR(VLOOKUP(F31,'Dropdown Menus'!$A$3:$B$12,2,FALSE),"")</f>
        <v/>
      </c>
      <c r="H31" s="10" t="str">
        <f t="shared" si="0"/>
        <v>Check Cost</v>
      </c>
      <c r="I31" t="e">
        <f t="shared" si="1"/>
        <v>#N/A</v>
      </c>
    </row>
    <row r="32" spans="2:9" x14ac:dyDescent="0.3">
      <c r="B32" s="21"/>
      <c r="C32" s="21"/>
      <c r="D32" s="67" t="str">
        <f>IFERROR(VLOOKUP(B32,'5. DesiredNonEssential Capital'!$B$3:$E$50,4,FALSE),"")</f>
        <v/>
      </c>
      <c r="E32" s="22">
        <v>0</v>
      </c>
      <c r="F32" s="21"/>
      <c r="G32" s="1" t="str">
        <f>IFERROR(VLOOKUP(F32,'Dropdown Menus'!$A$3:$B$12,2,FALSE),"")</f>
        <v/>
      </c>
      <c r="H32" s="10" t="str">
        <f t="shared" si="0"/>
        <v>Check Cost</v>
      </c>
      <c r="I32" t="e">
        <f t="shared" si="1"/>
        <v>#N/A</v>
      </c>
    </row>
    <row r="33" spans="2:9" x14ac:dyDescent="0.3">
      <c r="B33" s="21"/>
      <c r="C33" s="21"/>
      <c r="D33" s="67" t="str">
        <f>IFERROR(VLOOKUP(B33,'5. DesiredNonEssential Capital'!$B$3:$E$50,4,FALSE),"")</f>
        <v/>
      </c>
      <c r="E33" s="22">
        <v>0</v>
      </c>
      <c r="F33" s="21"/>
      <c r="G33" s="1" t="str">
        <f>IFERROR(VLOOKUP(F33,'Dropdown Menus'!$A$3:$B$12,2,FALSE),"")</f>
        <v/>
      </c>
      <c r="H33" s="10" t="str">
        <f t="shared" si="0"/>
        <v>Check Cost</v>
      </c>
      <c r="I33" t="e">
        <f t="shared" si="1"/>
        <v>#N/A</v>
      </c>
    </row>
    <row r="34" spans="2:9" x14ac:dyDescent="0.3">
      <c r="B34" s="21"/>
      <c r="C34" s="21"/>
      <c r="D34" s="67" t="str">
        <f>IFERROR(VLOOKUP(B34,'5. DesiredNonEssential Capital'!$B$3:$E$50,4,FALSE),"")</f>
        <v/>
      </c>
      <c r="E34" s="22">
        <v>0</v>
      </c>
      <c r="F34" s="21"/>
      <c r="G34" s="1" t="str">
        <f>IFERROR(VLOOKUP(F34,'Dropdown Menus'!$A$3:$B$12,2,FALSE),"")</f>
        <v/>
      </c>
      <c r="H34" s="10" t="str">
        <f t="shared" si="0"/>
        <v>Check Cost</v>
      </c>
      <c r="I34" t="e">
        <f t="shared" si="1"/>
        <v>#N/A</v>
      </c>
    </row>
    <row r="35" spans="2:9" x14ac:dyDescent="0.3">
      <c r="B35" s="21"/>
      <c r="C35" s="21"/>
      <c r="D35" s="67" t="str">
        <f>IFERROR(VLOOKUP(B35,'5. DesiredNonEssential Capital'!$B$3:$E$50,4,FALSE),"")</f>
        <v/>
      </c>
      <c r="E35" s="22">
        <v>0</v>
      </c>
      <c r="F35" s="21"/>
      <c r="G35" s="1" t="str">
        <f>IFERROR(VLOOKUP(F35,'Dropdown Menus'!$A$3:$B$12,2,FALSE),"")</f>
        <v/>
      </c>
      <c r="H35" s="10" t="str">
        <f t="shared" si="0"/>
        <v>Check Cost</v>
      </c>
      <c r="I35" t="e">
        <f t="shared" si="1"/>
        <v>#N/A</v>
      </c>
    </row>
    <row r="36" spans="2:9" x14ac:dyDescent="0.3">
      <c r="B36" s="21"/>
      <c r="C36" s="21"/>
      <c r="D36" s="67" t="str">
        <f>IFERROR(VLOOKUP(B36,'5. DesiredNonEssential Capital'!$B$3:$E$50,4,FALSE),"")</f>
        <v/>
      </c>
      <c r="E36" s="22">
        <v>0</v>
      </c>
      <c r="F36" s="21"/>
      <c r="G36" s="1" t="str">
        <f>IFERROR(VLOOKUP(F36,'Dropdown Menus'!$A$3:$B$12,2,FALSE),"")</f>
        <v/>
      </c>
      <c r="H36" s="10" t="str">
        <f t="shared" si="0"/>
        <v>Check Cost</v>
      </c>
      <c r="I36" t="e">
        <f t="shared" si="1"/>
        <v>#N/A</v>
      </c>
    </row>
    <row r="37" spans="2:9" x14ac:dyDescent="0.3">
      <c r="B37" s="21"/>
      <c r="C37" s="21"/>
      <c r="D37" s="67" t="str">
        <f>IFERROR(VLOOKUP(B37,'5. DesiredNonEssential Capital'!$B$3:$E$50,4,FALSE),"")</f>
        <v/>
      </c>
      <c r="E37" s="22">
        <v>0</v>
      </c>
      <c r="F37" s="21"/>
      <c r="G37" s="1" t="str">
        <f>IFERROR(VLOOKUP(F37,'Dropdown Menus'!$A$3:$B$12,2,FALSE),"")</f>
        <v/>
      </c>
      <c r="H37" s="10" t="str">
        <f t="shared" si="0"/>
        <v>Check Cost</v>
      </c>
      <c r="I37" t="e">
        <f t="shared" si="1"/>
        <v>#N/A</v>
      </c>
    </row>
    <row r="38" spans="2:9" x14ac:dyDescent="0.3">
      <c r="B38" s="21"/>
      <c r="C38" s="21"/>
      <c r="D38" s="67" t="str">
        <f>IFERROR(VLOOKUP(B38,'5. DesiredNonEssential Capital'!$B$3:$E$50,4,FALSE),"")</f>
        <v/>
      </c>
      <c r="E38" s="22">
        <v>0</v>
      </c>
      <c r="F38" s="21"/>
      <c r="G38" s="1" t="str">
        <f>IFERROR(VLOOKUP(F38,'Dropdown Menus'!$A$3:$B$12,2,FALSE),"")</f>
        <v/>
      </c>
      <c r="H38" s="10" t="str">
        <f t="shared" si="0"/>
        <v>Check Cost</v>
      </c>
      <c r="I38" t="e">
        <f t="shared" si="1"/>
        <v>#N/A</v>
      </c>
    </row>
    <row r="39" spans="2:9" x14ac:dyDescent="0.3">
      <c r="B39" s="21"/>
      <c r="C39" s="21"/>
      <c r="D39" s="67" t="str">
        <f>IFERROR(VLOOKUP(B39,'5. DesiredNonEssential Capital'!$B$3:$E$50,4,FALSE),"")</f>
        <v/>
      </c>
      <c r="E39" s="22">
        <v>0</v>
      </c>
      <c r="F39" s="21"/>
      <c r="G39" s="1" t="str">
        <f>IFERROR(VLOOKUP(F39,'Dropdown Menus'!$A$3:$B$12,2,FALSE),"")</f>
        <v/>
      </c>
      <c r="H39" s="10" t="str">
        <f t="shared" si="0"/>
        <v>Check Cost</v>
      </c>
      <c r="I39" t="e">
        <f t="shared" si="1"/>
        <v>#N/A</v>
      </c>
    </row>
    <row r="40" spans="2:9" x14ac:dyDescent="0.3">
      <c r="B40" s="21"/>
      <c r="C40" s="21"/>
      <c r="D40" s="67" t="str">
        <f>IFERROR(VLOOKUP(B40,'5. DesiredNonEssential Capital'!$B$3:$E$50,4,FALSE),"")</f>
        <v/>
      </c>
      <c r="E40" s="22">
        <v>0</v>
      </c>
      <c r="F40" s="21"/>
      <c r="G40" s="1" t="str">
        <f>IFERROR(VLOOKUP(F40,'Dropdown Menus'!$A$3:$B$12,2,FALSE),"")</f>
        <v/>
      </c>
      <c r="H40" s="10" t="str">
        <f t="shared" si="0"/>
        <v>Check Cost</v>
      </c>
      <c r="I40" t="e">
        <f t="shared" si="1"/>
        <v>#N/A</v>
      </c>
    </row>
    <row r="41" spans="2:9" x14ac:dyDescent="0.3">
      <c r="B41" s="21"/>
      <c r="C41" s="21"/>
      <c r="D41" s="67" t="str">
        <f>IFERROR(VLOOKUP(B41,'5. DesiredNonEssential Capital'!$B$3:$E$50,4,FALSE),"")</f>
        <v/>
      </c>
      <c r="E41" s="22">
        <v>0</v>
      </c>
      <c r="F41" s="21"/>
      <c r="G41" s="1" t="str">
        <f>IFERROR(VLOOKUP(F41,'Dropdown Menus'!$A$3:$B$12,2,FALSE),"")</f>
        <v/>
      </c>
      <c r="H41" s="10" t="str">
        <f t="shared" si="0"/>
        <v>Check Cost</v>
      </c>
      <c r="I41" t="e">
        <f t="shared" si="1"/>
        <v>#N/A</v>
      </c>
    </row>
    <row r="42" spans="2:9" x14ac:dyDescent="0.3">
      <c r="B42" s="21"/>
      <c r="C42" s="21"/>
      <c r="D42" s="67" t="str">
        <f>IFERROR(VLOOKUP(B42,'5. DesiredNonEssential Capital'!$B$3:$E$50,4,FALSE),"")</f>
        <v/>
      </c>
      <c r="E42" s="22">
        <v>0</v>
      </c>
      <c r="F42" s="21"/>
      <c r="G42" s="1" t="str">
        <f>IFERROR(VLOOKUP(F42,'Dropdown Menus'!$A$3:$B$12,2,FALSE),"")</f>
        <v/>
      </c>
      <c r="H42" s="10" t="str">
        <f t="shared" si="0"/>
        <v>Check Cost</v>
      </c>
      <c r="I42" t="e">
        <f t="shared" si="1"/>
        <v>#N/A</v>
      </c>
    </row>
    <row r="43" spans="2:9" x14ac:dyDescent="0.3">
      <c r="B43" s="21"/>
      <c r="C43" s="21"/>
      <c r="D43" s="67" t="str">
        <f>IFERROR(VLOOKUP(B43,'5. DesiredNonEssential Capital'!$B$3:$E$50,4,FALSE),"")</f>
        <v/>
      </c>
      <c r="E43" s="22">
        <v>0</v>
      </c>
      <c r="F43" s="21"/>
      <c r="G43" s="1" t="str">
        <f>IFERROR(VLOOKUP(F43,'Dropdown Menus'!$A$3:$B$12,2,FALSE),"")</f>
        <v/>
      </c>
      <c r="H43" s="10" t="str">
        <f t="shared" si="0"/>
        <v>Check Cost</v>
      </c>
      <c r="I43" t="e">
        <f t="shared" si="1"/>
        <v>#N/A</v>
      </c>
    </row>
    <row r="44" spans="2:9" x14ac:dyDescent="0.3">
      <c r="B44" s="21"/>
      <c r="C44" s="21"/>
      <c r="D44" s="67" t="str">
        <f>IFERROR(VLOOKUP(B44,'5. DesiredNonEssential Capital'!$B$3:$E$50,4,FALSE),"")</f>
        <v/>
      </c>
      <c r="E44" s="22">
        <v>0</v>
      </c>
      <c r="F44" s="21"/>
      <c r="G44" s="1" t="str">
        <f>IFERROR(VLOOKUP(F44,'Dropdown Menus'!$A$3:$B$12,2,FALSE),"")</f>
        <v/>
      </c>
      <c r="H44" s="10" t="str">
        <f t="shared" si="0"/>
        <v>Check Cost</v>
      </c>
      <c r="I44" t="e">
        <f t="shared" si="1"/>
        <v>#N/A</v>
      </c>
    </row>
    <row r="45" spans="2:9" x14ac:dyDescent="0.3">
      <c r="B45" s="21"/>
      <c r="C45" s="21"/>
      <c r="D45" s="67" t="str">
        <f>IFERROR(VLOOKUP(B45,'5. DesiredNonEssential Capital'!$B$3:$E$50,4,FALSE),"")</f>
        <v/>
      </c>
      <c r="E45" s="22">
        <v>0</v>
      </c>
      <c r="F45" s="21"/>
      <c r="G45" s="1" t="str">
        <f>IFERROR(VLOOKUP(F45,'Dropdown Menus'!$A$3:$B$12,2,FALSE),"")</f>
        <v/>
      </c>
      <c r="H45" s="10" t="str">
        <f t="shared" si="0"/>
        <v>Check Cost</v>
      </c>
      <c r="I45" t="e">
        <f t="shared" si="1"/>
        <v>#N/A</v>
      </c>
    </row>
    <row r="46" spans="2:9" ht="33" customHeight="1" x14ac:dyDescent="0.3">
      <c r="B46" s="117" t="s">
        <v>86</v>
      </c>
      <c r="C46" s="118"/>
      <c r="D46" s="118"/>
      <c r="E46" s="118"/>
      <c r="F46" s="118"/>
      <c r="G46" s="118"/>
      <c r="H46" s="119"/>
    </row>
    <row r="47" spans="2:9" ht="15" thickBot="1" x14ac:dyDescent="0.35">
      <c r="C47" s="3"/>
      <c r="D47" s="3"/>
      <c r="E47" s="3"/>
      <c r="F47" s="5"/>
      <c r="G47" s="5"/>
      <c r="H47" s="6"/>
    </row>
    <row r="48" spans="2:9" ht="15" thickTop="1" x14ac:dyDescent="0.3">
      <c r="F48" s="4" t="s">
        <v>16</v>
      </c>
      <c r="H48" s="2">
        <f>SUM(H3:H45)</f>
        <v>0</v>
      </c>
    </row>
  </sheetData>
  <mergeCells count="2">
    <mergeCell ref="B46:H46"/>
    <mergeCell ref="B1:E1"/>
  </mergeCells>
  <dataValidations count="2">
    <dataValidation type="list" allowBlank="1" showInputMessage="1" showErrorMessage="1" sqref="F3:F45">
      <formula1>Frequency</formula1>
    </dataValidation>
    <dataValidation type="list" allowBlank="1" showInputMessage="1" showErrorMessage="1" sqref="B3:B45">
      <formula1>DesiredNonEssent</formula1>
    </dataValidation>
  </dataValidations>
  <pageMargins left="0.25" right="0.25" top="0.3" bottom="0.3" header="0.3" footer="0.3"/>
  <pageSetup scale="76" orientation="landscape" r:id="rId1"/>
  <ignoredErrors>
    <ignoredError sqref="D3:D45"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00FF"/>
    <pageSetUpPr fitToPage="1"/>
  </sheetPr>
  <dimension ref="B1:N23"/>
  <sheetViews>
    <sheetView showGridLines="0" showRowColHeaders="0" zoomScale="120" zoomScaleNormal="120" workbookViewId="0">
      <selection activeCell="G19" sqref="G19:G20"/>
    </sheetView>
  </sheetViews>
  <sheetFormatPr defaultRowHeight="14.4" x14ac:dyDescent="0.3"/>
  <cols>
    <col min="1" max="1" width="3.5546875" customWidth="1"/>
    <col min="2" max="2" width="29.109375" customWidth="1"/>
    <col min="3" max="3" width="8.88671875" customWidth="1"/>
    <col min="7" max="7" width="16.5546875" customWidth="1"/>
    <col min="8" max="8" width="10" customWidth="1"/>
  </cols>
  <sheetData>
    <row r="1" spans="2:14" ht="36.6" x14ac:dyDescent="0.7">
      <c r="B1" s="116" t="s">
        <v>35</v>
      </c>
      <c r="C1" s="116"/>
      <c r="D1" s="116"/>
      <c r="E1" s="116"/>
      <c r="F1" s="116"/>
      <c r="G1" s="116"/>
      <c r="H1" s="116"/>
      <c r="I1" s="116"/>
      <c r="J1" s="116"/>
      <c r="K1" s="44"/>
      <c r="L1" s="44"/>
      <c r="M1" s="44"/>
      <c r="N1" s="44"/>
    </row>
    <row r="2" spans="2:14" ht="16.5" customHeight="1" x14ac:dyDescent="0.7">
      <c r="B2" s="38"/>
      <c r="C2" s="38"/>
      <c r="D2" s="38"/>
      <c r="E2" s="38"/>
      <c r="F2" s="38"/>
      <c r="G2" s="38"/>
      <c r="H2" s="38"/>
      <c r="I2" s="38"/>
      <c r="J2" s="38"/>
      <c r="K2" s="38"/>
      <c r="L2" s="38"/>
      <c r="M2" s="38"/>
      <c r="N2" s="38"/>
    </row>
    <row r="3" spans="2:14" ht="18" customHeight="1" x14ac:dyDescent="0.7">
      <c r="B3" s="129" t="s">
        <v>84</v>
      </c>
      <c r="C3" s="130"/>
      <c r="D3" s="130"/>
      <c r="E3" s="130"/>
      <c r="F3" s="130"/>
      <c r="G3" s="130"/>
      <c r="H3" s="130"/>
      <c r="I3" s="130"/>
      <c r="J3" s="131"/>
      <c r="K3" s="40"/>
      <c r="L3" s="40"/>
      <c r="M3" s="40"/>
      <c r="N3" s="38"/>
    </row>
    <row r="4" spans="2:14" ht="36.6" x14ac:dyDescent="0.7">
      <c r="B4" s="132"/>
      <c r="C4" s="133"/>
      <c r="D4" s="133"/>
      <c r="E4" s="133"/>
      <c r="F4" s="133"/>
      <c r="G4" s="133"/>
      <c r="H4" s="133"/>
      <c r="I4" s="133"/>
      <c r="J4" s="134"/>
      <c r="K4" s="40"/>
      <c r="L4" s="40"/>
      <c r="M4" s="40"/>
      <c r="N4" s="38"/>
    </row>
    <row r="5" spans="2:14" ht="15" customHeight="1" x14ac:dyDescent="0.7">
      <c r="B5" s="132"/>
      <c r="C5" s="133"/>
      <c r="D5" s="133"/>
      <c r="E5" s="133"/>
      <c r="F5" s="133"/>
      <c r="G5" s="133"/>
      <c r="H5" s="133"/>
      <c r="I5" s="133"/>
      <c r="J5" s="134"/>
      <c r="K5" s="40"/>
      <c r="L5" s="40"/>
      <c r="M5" s="40"/>
      <c r="N5" s="38"/>
    </row>
    <row r="6" spans="2:14" ht="15" customHeight="1" x14ac:dyDescent="0.7">
      <c r="B6" s="132"/>
      <c r="C6" s="133"/>
      <c r="D6" s="133"/>
      <c r="E6" s="133"/>
      <c r="F6" s="133"/>
      <c r="G6" s="133"/>
      <c r="H6" s="133"/>
      <c r="I6" s="133"/>
      <c r="J6" s="134"/>
      <c r="K6" s="40"/>
      <c r="L6" s="40"/>
      <c r="M6" s="40"/>
      <c r="N6" s="38"/>
    </row>
    <row r="7" spans="2:14" ht="15" customHeight="1" x14ac:dyDescent="0.3">
      <c r="B7" s="132"/>
      <c r="C7" s="133"/>
      <c r="D7" s="133"/>
      <c r="E7" s="133"/>
      <c r="F7" s="133"/>
      <c r="G7" s="133"/>
      <c r="H7" s="133"/>
      <c r="I7" s="133"/>
      <c r="J7" s="134"/>
      <c r="K7" s="40"/>
      <c r="L7" s="40"/>
      <c r="M7" s="40"/>
    </row>
    <row r="8" spans="2:14" ht="15" customHeight="1" x14ac:dyDescent="0.3">
      <c r="B8" s="132"/>
      <c r="C8" s="133"/>
      <c r="D8" s="133"/>
      <c r="E8" s="133"/>
      <c r="F8" s="133"/>
      <c r="G8" s="133"/>
      <c r="H8" s="133"/>
      <c r="I8" s="133"/>
      <c r="J8" s="134"/>
      <c r="K8" s="40"/>
      <c r="L8" s="40"/>
      <c r="M8" s="40"/>
    </row>
    <row r="9" spans="2:14" ht="15" customHeight="1" x14ac:dyDescent="0.3">
      <c r="B9" s="132"/>
      <c r="C9" s="133"/>
      <c r="D9" s="133"/>
      <c r="E9" s="133"/>
      <c r="F9" s="133"/>
      <c r="G9" s="133"/>
      <c r="H9" s="133"/>
      <c r="I9" s="133"/>
      <c r="J9" s="134"/>
      <c r="K9" s="40"/>
      <c r="L9" s="40"/>
      <c r="M9" s="40"/>
    </row>
    <row r="10" spans="2:14" ht="15" customHeight="1" x14ac:dyDescent="0.3">
      <c r="B10" s="132"/>
      <c r="C10" s="133"/>
      <c r="D10" s="133"/>
      <c r="E10" s="133"/>
      <c r="F10" s="133"/>
      <c r="G10" s="133"/>
      <c r="H10" s="133"/>
      <c r="I10" s="133"/>
      <c r="J10" s="134"/>
      <c r="K10" s="40"/>
      <c r="L10" s="40"/>
      <c r="M10" s="40"/>
    </row>
    <row r="11" spans="2:14" ht="15" customHeight="1" x14ac:dyDescent="0.3">
      <c r="B11" s="132"/>
      <c r="C11" s="133"/>
      <c r="D11" s="133"/>
      <c r="E11" s="133"/>
      <c r="F11" s="133"/>
      <c r="G11" s="133"/>
      <c r="H11" s="133"/>
      <c r="I11" s="133"/>
      <c r="J11" s="134"/>
      <c r="K11" s="40"/>
      <c r="L11" s="40"/>
      <c r="M11" s="40"/>
    </row>
    <row r="12" spans="2:14" ht="15" customHeight="1" x14ac:dyDescent="0.3">
      <c r="B12" s="132"/>
      <c r="C12" s="133"/>
      <c r="D12" s="133"/>
      <c r="E12" s="133"/>
      <c r="F12" s="133"/>
      <c r="G12" s="133"/>
      <c r="H12" s="133"/>
      <c r="I12" s="133"/>
      <c r="J12" s="134"/>
      <c r="K12" s="40"/>
      <c r="L12" s="40"/>
      <c r="M12" s="40"/>
    </row>
    <row r="13" spans="2:14" ht="15" customHeight="1" x14ac:dyDescent="0.3">
      <c r="B13" s="132"/>
      <c r="C13" s="133"/>
      <c r="D13" s="133"/>
      <c r="E13" s="133"/>
      <c r="F13" s="133"/>
      <c r="G13" s="133"/>
      <c r="H13" s="133"/>
      <c r="I13" s="133"/>
      <c r="J13" s="134"/>
      <c r="K13" s="40"/>
      <c r="L13" s="40"/>
      <c r="M13" s="40"/>
    </row>
    <row r="14" spans="2:14" ht="15" customHeight="1" x14ac:dyDescent="0.3">
      <c r="B14" s="132"/>
      <c r="C14" s="133"/>
      <c r="D14" s="133"/>
      <c r="E14" s="133"/>
      <c r="F14" s="133"/>
      <c r="G14" s="133"/>
      <c r="H14" s="133"/>
      <c r="I14" s="133"/>
      <c r="J14" s="134"/>
      <c r="K14" s="41"/>
      <c r="L14" s="41"/>
      <c r="M14" s="41"/>
      <c r="N14" s="42"/>
    </row>
    <row r="15" spans="2:14" ht="15" customHeight="1" x14ac:dyDescent="0.3">
      <c r="B15" s="135"/>
      <c r="C15" s="136"/>
      <c r="D15" s="136"/>
      <c r="E15" s="136"/>
      <c r="F15" s="136"/>
      <c r="G15" s="136"/>
      <c r="H15" s="136"/>
      <c r="I15" s="136"/>
      <c r="J15" s="137"/>
      <c r="K15" s="41"/>
      <c r="L15" s="41"/>
      <c r="M15" s="41"/>
      <c r="N15" s="42"/>
    </row>
    <row r="16" spans="2:14" ht="23.25" customHeight="1" x14ac:dyDescent="0.3">
      <c r="B16" s="40"/>
      <c r="C16" s="40"/>
      <c r="D16" s="40"/>
      <c r="E16" s="40"/>
      <c r="F16" s="40"/>
      <c r="G16" s="40"/>
      <c r="H16" s="40"/>
      <c r="I16" s="40"/>
      <c r="J16" s="40"/>
    </row>
    <row r="17" spans="2:10" ht="23.25" customHeight="1" x14ac:dyDescent="0.3">
      <c r="B17" s="128" t="s">
        <v>65</v>
      </c>
      <c r="C17" s="128"/>
      <c r="D17" s="128"/>
      <c r="E17" s="128"/>
      <c r="F17" s="128"/>
      <c r="G17" s="128"/>
      <c r="H17" s="41"/>
      <c r="I17" s="41"/>
      <c r="J17" s="41"/>
    </row>
    <row r="18" spans="2:10" ht="23.25" customHeight="1" x14ac:dyDescent="0.3">
      <c r="B18" s="43"/>
      <c r="C18" s="43"/>
      <c r="D18" s="43"/>
      <c r="E18" s="43"/>
      <c r="F18" s="43"/>
      <c r="G18" s="43"/>
      <c r="H18" s="41"/>
      <c r="I18" s="41"/>
      <c r="J18" s="41"/>
    </row>
    <row r="19" spans="2:10" ht="25.5" customHeight="1" x14ac:dyDescent="0.45">
      <c r="B19" s="125" t="s">
        <v>63</v>
      </c>
      <c r="C19" s="125"/>
      <c r="D19" s="125"/>
      <c r="E19" s="125"/>
      <c r="F19" s="125"/>
      <c r="G19" s="63"/>
    </row>
    <row r="20" spans="2:10" ht="25.5" customHeight="1" thickBot="1" x14ac:dyDescent="0.5">
      <c r="B20" s="126" t="s">
        <v>64</v>
      </c>
      <c r="C20" s="126"/>
      <c r="D20" s="126"/>
      <c r="E20" s="126"/>
      <c r="F20" s="126"/>
      <c r="G20" s="64"/>
    </row>
    <row r="21" spans="2:10" ht="25.5" customHeight="1" thickTop="1" x14ac:dyDescent="0.45">
      <c r="B21" s="127" t="s">
        <v>36</v>
      </c>
      <c r="C21" s="127"/>
      <c r="D21" s="127"/>
      <c r="E21" s="127"/>
      <c r="F21" s="127"/>
      <c r="G21" s="65">
        <f>G20+G19</f>
        <v>0</v>
      </c>
    </row>
    <row r="22" spans="2:10" ht="15" customHeight="1" x14ac:dyDescent="0.35">
      <c r="G22" s="66"/>
    </row>
    <row r="23" spans="2:10" ht="15" customHeight="1" x14ac:dyDescent="0.3"/>
  </sheetData>
  <sheetProtection sheet="1" objects="1" scenarios="1"/>
  <mergeCells count="6">
    <mergeCell ref="B1:J1"/>
    <mergeCell ref="B19:F19"/>
    <mergeCell ref="B20:F20"/>
    <mergeCell ref="B21:F21"/>
    <mergeCell ref="B17:G17"/>
    <mergeCell ref="B3:J15"/>
  </mergeCells>
  <pageMargins left="0.25" right="0.25" top="0.3" bottom="0.3"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pageSetUpPr fitToPage="1"/>
  </sheetPr>
  <dimension ref="B1:S35"/>
  <sheetViews>
    <sheetView showGridLines="0" showRowColHeaders="0" zoomScaleNormal="100" workbookViewId="0">
      <selection activeCell="N38" sqref="N38"/>
    </sheetView>
  </sheetViews>
  <sheetFormatPr defaultColWidth="9.109375" defaultRowHeight="14.4" x14ac:dyDescent="0.3"/>
  <cols>
    <col min="1" max="1" width="3.5546875" style="8" customWidth="1"/>
    <col min="2" max="2" width="0.109375" style="8" customWidth="1"/>
    <col min="3" max="3" width="7.109375" style="8" customWidth="1"/>
    <col min="4" max="4" width="14.109375" style="8" customWidth="1"/>
    <col min="5" max="5" width="14.88671875" style="8" customWidth="1"/>
    <col min="6" max="6" width="18.6640625" style="8" customWidth="1"/>
    <col min="7" max="7" width="14.88671875" style="8" customWidth="1"/>
    <col min="8" max="8" width="18.109375" style="8" customWidth="1"/>
    <col min="9" max="9" width="13.33203125" style="8" customWidth="1"/>
    <col min="10" max="12" width="15.109375" style="8" customWidth="1"/>
    <col min="13" max="13" width="17" style="8" customWidth="1"/>
    <col min="14" max="14" width="15.109375" style="8" customWidth="1"/>
    <col min="15" max="15" width="17.5546875" style="8" customWidth="1"/>
    <col min="16" max="19" width="16.33203125" style="8" customWidth="1"/>
    <col min="20" max="20" width="17.5546875" style="8" customWidth="1"/>
    <col min="21" max="16384" width="9.109375" style="8"/>
  </cols>
  <sheetData>
    <row r="1" spans="2:19" ht="36.6" x14ac:dyDescent="0.7">
      <c r="B1" s="138" t="s">
        <v>26</v>
      </c>
      <c r="C1" s="138"/>
      <c r="D1" s="138"/>
      <c r="E1" s="138"/>
      <c r="F1" s="138"/>
      <c r="G1" s="138"/>
      <c r="H1" s="138"/>
      <c r="I1" s="138"/>
      <c r="J1" s="138"/>
      <c r="K1" s="138"/>
      <c r="L1" s="138"/>
      <c r="M1" s="69"/>
      <c r="N1" s="69"/>
      <c r="P1" s="140" t="s">
        <v>61</v>
      </c>
      <c r="Q1" s="141"/>
      <c r="R1" s="141"/>
      <c r="S1" s="142"/>
    </row>
    <row r="2" spans="2:19" ht="50.25" customHeight="1" x14ac:dyDescent="0.3">
      <c r="B2" s="31"/>
      <c r="C2" s="31" t="s">
        <v>15</v>
      </c>
      <c r="D2" s="31" t="s">
        <v>54</v>
      </c>
      <c r="E2" s="31" t="s">
        <v>34</v>
      </c>
      <c r="F2" s="31" t="s">
        <v>55</v>
      </c>
      <c r="G2" s="31" t="s">
        <v>27</v>
      </c>
      <c r="H2" s="31" t="s">
        <v>42</v>
      </c>
      <c r="I2" s="31" t="s">
        <v>17</v>
      </c>
      <c r="J2" s="31" t="s">
        <v>30</v>
      </c>
      <c r="K2" s="31" t="s">
        <v>31</v>
      </c>
      <c r="L2" s="31" t="s">
        <v>32</v>
      </c>
      <c r="M2" s="31" t="s">
        <v>79</v>
      </c>
      <c r="N2" s="31" t="s">
        <v>64</v>
      </c>
      <c r="O2" s="70" t="s">
        <v>80</v>
      </c>
      <c r="P2" s="71" t="s">
        <v>87</v>
      </c>
      <c r="Q2" s="31" t="s">
        <v>30</v>
      </c>
      <c r="R2" s="31" t="s">
        <v>31</v>
      </c>
      <c r="S2" s="72" t="s">
        <v>32</v>
      </c>
    </row>
    <row r="3" spans="2:19" x14ac:dyDescent="0.3">
      <c r="B3" s="32">
        <v>1</v>
      </c>
      <c r="C3" s="32">
        <f>INSTRUCTIONS!D30</f>
        <v>2021</v>
      </c>
      <c r="D3" s="33">
        <f>(('2. Existing OperatingMaint'!$G$1)*'Dropdown Menus'!G4)</f>
        <v>0</v>
      </c>
      <c r="E3" s="33">
        <f ca="1">(SUMIF(PlannedCapitalYear,C3,PlannedCapitalCost))*'Dropdown Menus'!G4</f>
        <v>0</v>
      </c>
      <c r="F3" s="33">
        <f>'Future O&amp;M Expenditures'!D3</f>
        <v>0</v>
      </c>
      <c r="G3" s="33">
        <f ca="1">(SUMIF(DesiredCapitalYear,C3,DesiredCapitalCosts))*'Dropdown Menus'!G4</f>
        <v>0</v>
      </c>
      <c r="H3" s="33">
        <f ca="1">'Future O&amp;M Expenditures'!F3</f>
        <v>0</v>
      </c>
      <c r="I3" s="73">
        <f ca="1">SUM(D3:H3)</f>
        <v>0</v>
      </c>
      <c r="J3" s="74">
        <f ca="1">AVERAGE($I$3:$I$7)</f>
        <v>0</v>
      </c>
      <c r="K3" s="74">
        <f ca="1">AVERAGE($I$3:$I$12)</f>
        <v>0</v>
      </c>
      <c r="L3" s="74">
        <f ca="1">AVERAGE($I$3:$I$27)</f>
        <v>0</v>
      </c>
      <c r="M3" s="74">
        <f>('7. BUDGET'!$G$19)</f>
        <v>0</v>
      </c>
      <c r="N3" s="74">
        <f>('7. BUDGET'!$G$20)</f>
        <v>0</v>
      </c>
      <c r="O3" s="75">
        <f>M3+N3</f>
        <v>0</v>
      </c>
      <c r="P3" s="76">
        <f ca="1">(SUM(D3:F3))</f>
        <v>0</v>
      </c>
      <c r="Q3" s="74">
        <f ca="1">AVERAGE($P$3:$P$7)</f>
        <v>0</v>
      </c>
      <c r="R3" s="74">
        <f ca="1">AVERAGE($P$3:$P$12)</f>
        <v>0</v>
      </c>
      <c r="S3" s="77">
        <f ca="1">AVERAGE($P$3:$P$27)</f>
        <v>0</v>
      </c>
    </row>
    <row r="4" spans="2:19" x14ac:dyDescent="0.3">
      <c r="B4" s="34">
        <v>2</v>
      </c>
      <c r="C4" s="34">
        <f>C3+1</f>
        <v>2022</v>
      </c>
      <c r="D4" s="35">
        <f>(('2. Existing OperatingMaint'!$G$1)*'Dropdown Menus'!G5)</f>
        <v>0</v>
      </c>
      <c r="E4" s="35">
        <f ca="1">(SUMIF(PlannedCapitalYear,C4,PlannedCapitalCost))*'Dropdown Menus'!G5</f>
        <v>0</v>
      </c>
      <c r="F4" s="35">
        <f>'Future O&amp;M Expenditures'!D4</f>
        <v>0</v>
      </c>
      <c r="G4" s="35">
        <f ca="1">(SUMIF(DesiredCapitalYear,C4,DesiredCapitalCosts))*'Dropdown Menus'!G5</f>
        <v>0</v>
      </c>
      <c r="H4" s="35">
        <f ca="1">'Future O&amp;M Expenditures'!F4</f>
        <v>0</v>
      </c>
      <c r="I4" s="78">
        <f t="shared" ref="I4:I27" ca="1" si="0">SUM(D4:H4)</f>
        <v>0</v>
      </c>
      <c r="J4" s="79">
        <f t="shared" ref="J4:J7" ca="1" si="1">AVERAGE($I$3:$I$7)</f>
        <v>0</v>
      </c>
      <c r="K4" s="79">
        <f t="shared" ref="K4:K12" ca="1" si="2">AVERAGE($I$3:$I$12)</f>
        <v>0</v>
      </c>
      <c r="L4" s="79">
        <f t="shared" ref="L4:L27" ca="1" si="3">AVERAGE($I$3:$I$27)</f>
        <v>0</v>
      </c>
      <c r="M4" s="79">
        <f>('7. BUDGET'!$G$19)</f>
        <v>0</v>
      </c>
      <c r="N4" s="79">
        <f>('7. BUDGET'!$G$20)</f>
        <v>0</v>
      </c>
      <c r="O4" s="80">
        <f t="shared" ref="O4:O27" si="4">M4+N4</f>
        <v>0</v>
      </c>
      <c r="P4" s="81">
        <f t="shared" ref="P4:P27" ca="1" si="5">(SUM(D4:F4))</f>
        <v>0</v>
      </c>
      <c r="Q4" s="79">
        <f t="shared" ref="Q4:Q7" ca="1" si="6">AVERAGE($P$3:$P$7)</f>
        <v>0</v>
      </c>
      <c r="R4" s="79">
        <f t="shared" ref="R4:R12" ca="1" si="7">AVERAGE($P$3:$P$12)</f>
        <v>0</v>
      </c>
      <c r="S4" s="82">
        <f t="shared" ref="S4:S27" ca="1" si="8">AVERAGE($P$3:$P$27)</f>
        <v>0</v>
      </c>
    </row>
    <row r="5" spans="2:19" x14ac:dyDescent="0.3">
      <c r="B5" s="32">
        <v>3</v>
      </c>
      <c r="C5" s="32">
        <f t="shared" ref="C5:C7" si="9">C4+1</f>
        <v>2023</v>
      </c>
      <c r="D5" s="33">
        <f>(('2. Existing OperatingMaint'!$G$1)*'Dropdown Menus'!G6)</f>
        <v>0</v>
      </c>
      <c r="E5" s="33">
        <f ca="1">(SUMIF(PlannedCapitalYear,C5,PlannedCapitalCost))*'Dropdown Menus'!G6</f>
        <v>0</v>
      </c>
      <c r="F5" s="33">
        <f>'Future O&amp;M Expenditures'!D5</f>
        <v>0</v>
      </c>
      <c r="G5" s="33">
        <f ca="1">(SUMIF(DesiredCapitalYear,C5,DesiredCapitalCosts))*'Dropdown Menus'!G6</f>
        <v>0</v>
      </c>
      <c r="H5" s="33">
        <f ca="1">'Future O&amp;M Expenditures'!F5</f>
        <v>0</v>
      </c>
      <c r="I5" s="73">
        <f t="shared" ca="1" si="0"/>
        <v>0</v>
      </c>
      <c r="J5" s="74">
        <f t="shared" ca="1" si="1"/>
        <v>0</v>
      </c>
      <c r="K5" s="74">
        <f t="shared" ca="1" si="2"/>
        <v>0</v>
      </c>
      <c r="L5" s="74">
        <f t="shared" ca="1" si="3"/>
        <v>0</v>
      </c>
      <c r="M5" s="74">
        <f>('7. BUDGET'!$G$19)</f>
        <v>0</v>
      </c>
      <c r="N5" s="74">
        <f>('7. BUDGET'!$G$20)</f>
        <v>0</v>
      </c>
      <c r="O5" s="75">
        <f t="shared" si="4"/>
        <v>0</v>
      </c>
      <c r="P5" s="76">
        <f t="shared" ca="1" si="5"/>
        <v>0</v>
      </c>
      <c r="Q5" s="74">
        <f t="shared" ca="1" si="6"/>
        <v>0</v>
      </c>
      <c r="R5" s="74">
        <f t="shared" ca="1" si="7"/>
        <v>0</v>
      </c>
      <c r="S5" s="77">
        <f t="shared" ca="1" si="8"/>
        <v>0</v>
      </c>
    </row>
    <row r="6" spans="2:19" x14ac:dyDescent="0.3">
      <c r="B6" s="34">
        <v>4</v>
      </c>
      <c r="C6" s="34">
        <f t="shared" si="9"/>
        <v>2024</v>
      </c>
      <c r="D6" s="35">
        <f>(('2. Existing OperatingMaint'!$G$1)*'Dropdown Menus'!G7)</f>
        <v>0</v>
      </c>
      <c r="E6" s="35">
        <f ca="1">(SUMIF(PlannedCapitalYear,C6,PlannedCapitalCost))*'Dropdown Menus'!G7</f>
        <v>0</v>
      </c>
      <c r="F6" s="35">
        <f>'Future O&amp;M Expenditures'!D6</f>
        <v>0</v>
      </c>
      <c r="G6" s="35">
        <f ca="1">(SUMIF(DesiredCapitalYear,C6,DesiredCapitalCosts))*'Dropdown Menus'!G7</f>
        <v>0</v>
      </c>
      <c r="H6" s="35">
        <f ca="1">'Future O&amp;M Expenditures'!F6</f>
        <v>0</v>
      </c>
      <c r="I6" s="78">
        <f t="shared" ca="1" si="0"/>
        <v>0</v>
      </c>
      <c r="J6" s="79">
        <f t="shared" ca="1" si="1"/>
        <v>0</v>
      </c>
      <c r="K6" s="79">
        <f t="shared" ca="1" si="2"/>
        <v>0</v>
      </c>
      <c r="L6" s="79">
        <f t="shared" ca="1" si="3"/>
        <v>0</v>
      </c>
      <c r="M6" s="79">
        <f>('7. BUDGET'!$G$19)</f>
        <v>0</v>
      </c>
      <c r="N6" s="79">
        <f>('7. BUDGET'!$G$20)</f>
        <v>0</v>
      </c>
      <c r="O6" s="80">
        <f t="shared" si="4"/>
        <v>0</v>
      </c>
      <c r="P6" s="81">
        <f t="shared" ca="1" si="5"/>
        <v>0</v>
      </c>
      <c r="Q6" s="79">
        <f t="shared" ca="1" si="6"/>
        <v>0</v>
      </c>
      <c r="R6" s="79">
        <f t="shared" ca="1" si="7"/>
        <v>0</v>
      </c>
      <c r="S6" s="82">
        <f t="shared" ca="1" si="8"/>
        <v>0</v>
      </c>
    </row>
    <row r="7" spans="2:19" x14ac:dyDescent="0.3">
      <c r="B7" s="32">
        <v>5</v>
      </c>
      <c r="C7" s="32">
        <f t="shared" si="9"/>
        <v>2025</v>
      </c>
      <c r="D7" s="33">
        <f>(('2. Existing OperatingMaint'!$G$1)*'Dropdown Menus'!G8)</f>
        <v>0</v>
      </c>
      <c r="E7" s="33">
        <f ca="1">(SUMIF(PlannedCapitalYear,C7,PlannedCapitalCost))*'Dropdown Menus'!G8</f>
        <v>0</v>
      </c>
      <c r="F7" s="33">
        <f>'Future O&amp;M Expenditures'!D7</f>
        <v>0</v>
      </c>
      <c r="G7" s="33">
        <f ca="1">(SUMIF(DesiredCapitalYear,C7,DesiredCapitalCosts))*'Dropdown Menus'!G8</f>
        <v>0</v>
      </c>
      <c r="H7" s="33">
        <f ca="1">'Future O&amp;M Expenditures'!F7</f>
        <v>0</v>
      </c>
      <c r="I7" s="73">
        <f t="shared" ca="1" si="0"/>
        <v>0</v>
      </c>
      <c r="J7" s="74">
        <f t="shared" ca="1" si="1"/>
        <v>0</v>
      </c>
      <c r="K7" s="74">
        <f t="shared" ca="1" si="2"/>
        <v>0</v>
      </c>
      <c r="L7" s="74">
        <f t="shared" ca="1" si="3"/>
        <v>0</v>
      </c>
      <c r="M7" s="74">
        <f>('7. BUDGET'!$G$19)</f>
        <v>0</v>
      </c>
      <c r="N7" s="74">
        <f>('7. BUDGET'!$G$20)</f>
        <v>0</v>
      </c>
      <c r="O7" s="75">
        <f t="shared" si="4"/>
        <v>0</v>
      </c>
      <c r="P7" s="76">
        <f t="shared" ca="1" si="5"/>
        <v>0</v>
      </c>
      <c r="Q7" s="74">
        <f t="shared" ca="1" si="6"/>
        <v>0</v>
      </c>
      <c r="R7" s="74">
        <f t="shared" ca="1" si="7"/>
        <v>0</v>
      </c>
      <c r="S7" s="77">
        <f t="shared" ca="1" si="8"/>
        <v>0</v>
      </c>
    </row>
    <row r="8" spans="2:19" x14ac:dyDescent="0.3">
      <c r="B8" s="34">
        <v>6</v>
      </c>
      <c r="C8" s="34">
        <f t="shared" ref="C8:C27" si="10">C7+1</f>
        <v>2026</v>
      </c>
      <c r="D8" s="35">
        <f>(('2. Existing OperatingMaint'!$G$1)*'Dropdown Menus'!G9)</f>
        <v>0</v>
      </c>
      <c r="E8" s="35">
        <f ca="1">(SUMIF(PlannedCapitalYear,C8,PlannedCapitalCost))*'Dropdown Menus'!G9</f>
        <v>0</v>
      </c>
      <c r="F8" s="35">
        <f>'Future O&amp;M Expenditures'!D8</f>
        <v>0</v>
      </c>
      <c r="G8" s="35">
        <f ca="1">(SUMIF(DesiredCapitalYear,C8,DesiredCapitalCosts))*'Dropdown Menus'!G9</f>
        <v>0</v>
      </c>
      <c r="H8" s="35">
        <f ca="1">'Future O&amp;M Expenditures'!F8</f>
        <v>0</v>
      </c>
      <c r="I8" s="78">
        <f t="shared" ca="1" si="0"/>
        <v>0</v>
      </c>
      <c r="J8" s="79"/>
      <c r="K8" s="79">
        <f t="shared" ca="1" si="2"/>
        <v>0</v>
      </c>
      <c r="L8" s="79">
        <f t="shared" ca="1" si="3"/>
        <v>0</v>
      </c>
      <c r="M8" s="79">
        <f>('7. BUDGET'!$G$19)</f>
        <v>0</v>
      </c>
      <c r="N8" s="79">
        <f>('7. BUDGET'!$G$20)</f>
        <v>0</v>
      </c>
      <c r="O8" s="80">
        <f t="shared" si="4"/>
        <v>0</v>
      </c>
      <c r="P8" s="81">
        <f t="shared" ca="1" si="5"/>
        <v>0</v>
      </c>
      <c r="Q8" s="79"/>
      <c r="R8" s="79">
        <f t="shared" ca="1" si="7"/>
        <v>0</v>
      </c>
      <c r="S8" s="82">
        <f t="shared" ca="1" si="8"/>
        <v>0</v>
      </c>
    </row>
    <row r="9" spans="2:19" x14ac:dyDescent="0.3">
      <c r="B9" s="32">
        <v>7</v>
      </c>
      <c r="C9" s="32">
        <f t="shared" si="10"/>
        <v>2027</v>
      </c>
      <c r="D9" s="33">
        <f>(('2. Existing OperatingMaint'!$G$1)*'Dropdown Menus'!G10)</f>
        <v>0</v>
      </c>
      <c r="E9" s="33">
        <f ca="1">(SUMIF(PlannedCapitalYear,C9,PlannedCapitalCost))*'Dropdown Menus'!G10</f>
        <v>0</v>
      </c>
      <c r="F9" s="33">
        <f>'Future O&amp;M Expenditures'!D9</f>
        <v>0</v>
      </c>
      <c r="G9" s="33">
        <f ca="1">(SUMIF(DesiredCapitalYear,C9,DesiredCapitalCosts))*'Dropdown Menus'!G10</f>
        <v>0</v>
      </c>
      <c r="H9" s="33">
        <f ca="1">'Future O&amp;M Expenditures'!F9</f>
        <v>0</v>
      </c>
      <c r="I9" s="73">
        <f t="shared" ca="1" si="0"/>
        <v>0</v>
      </c>
      <c r="J9" s="74"/>
      <c r="K9" s="74">
        <f t="shared" ca="1" si="2"/>
        <v>0</v>
      </c>
      <c r="L9" s="74">
        <f t="shared" ca="1" si="3"/>
        <v>0</v>
      </c>
      <c r="M9" s="74">
        <f>('7. BUDGET'!$G$19)</f>
        <v>0</v>
      </c>
      <c r="N9" s="74">
        <f>('7. BUDGET'!$G$20)</f>
        <v>0</v>
      </c>
      <c r="O9" s="75">
        <f t="shared" si="4"/>
        <v>0</v>
      </c>
      <c r="P9" s="76">
        <f t="shared" ca="1" si="5"/>
        <v>0</v>
      </c>
      <c r="Q9" s="74"/>
      <c r="R9" s="74">
        <f t="shared" ca="1" si="7"/>
        <v>0</v>
      </c>
      <c r="S9" s="77">
        <f t="shared" ca="1" si="8"/>
        <v>0</v>
      </c>
    </row>
    <row r="10" spans="2:19" x14ac:dyDescent="0.3">
      <c r="B10" s="34">
        <v>8</v>
      </c>
      <c r="C10" s="34">
        <f t="shared" si="10"/>
        <v>2028</v>
      </c>
      <c r="D10" s="35">
        <f>(('2. Existing OperatingMaint'!$G$1)*'Dropdown Menus'!G11)</f>
        <v>0</v>
      </c>
      <c r="E10" s="35">
        <f ca="1">(SUMIF(PlannedCapitalYear,C10,PlannedCapitalCost))*'Dropdown Menus'!G11</f>
        <v>0</v>
      </c>
      <c r="F10" s="35">
        <f>'Future O&amp;M Expenditures'!D10</f>
        <v>0</v>
      </c>
      <c r="G10" s="35">
        <f ca="1">(SUMIF(DesiredCapitalYear,C10,DesiredCapitalCosts))*'Dropdown Menus'!G11</f>
        <v>0</v>
      </c>
      <c r="H10" s="35">
        <f ca="1">'Future O&amp;M Expenditures'!F10</f>
        <v>0</v>
      </c>
      <c r="I10" s="78">
        <f t="shared" ca="1" si="0"/>
        <v>0</v>
      </c>
      <c r="J10" s="79"/>
      <c r="K10" s="79">
        <f t="shared" ca="1" si="2"/>
        <v>0</v>
      </c>
      <c r="L10" s="79">
        <f t="shared" ca="1" si="3"/>
        <v>0</v>
      </c>
      <c r="M10" s="79">
        <f>('7. BUDGET'!$G$19)</f>
        <v>0</v>
      </c>
      <c r="N10" s="79">
        <f>('7. BUDGET'!$G$20)</f>
        <v>0</v>
      </c>
      <c r="O10" s="80">
        <f t="shared" si="4"/>
        <v>0</v>
      </c>
      <c r="P10" s="81">
        <f t="shared" ca="1" si="5"/>
        <v>0</v>
      </c>
      <c r="Q10" s="79"/>
      <c r="R10" s="79">
        <f t="shared" ca="1" si="7"/>
        <v>0</v>
      </c>
      <c r="S10" s="82">
        <f t="shared" ca="1" si="8"/>
        <v>0</v>
      </c>
    </row>
    <row r="11" spans="2:19" x14ac:dyDescent="0.3">
      <c r="B11" s="32">
        <v>9</v>
      </c>
      <c r="C11" s="32">
        <f t="shared" si="10"/>
        <v>2029</v>
      </c>
      <c r="D11" s="33">
        <f>(('2. Existing OperatingMaint'!$G$1)*'Dropdown Menus'!G12)</f>
        <v>0</v>
      </c>
      <c r="E11" s="33">
        <f ca="1">(SUMIF(PlannedCapitalYear,C11,PlannedCapitalCost))*'Dropdown Menus'!G12</f>
        <v>0</v>
      </c>
      <c r="F11" s="33">
        <f>'Future O&amp;M Expenditures'!D11</f>
        <v>0</v>
      </c>
      <c r="G11" s="33">
        <f ca="1">(SUMIF(DesiredCapitalYear,C11,DesiredCapitalCosts))*'Dropdown Menus'!G12</f>
        <v>0</v>
      </c>
      <c r="H11" s="33">
        <f ca="1">'Future O&amp;M Expenditures'!F11</f>
        <v>0</v>
      </c>
      <c r="I11" s="73">
        <f t="shared" ca="1" si="0"/>
        <v>0</v>
      </c>
      <c r="J11" s="74"/>
      <c r="K11" s="74">
        <f t="shared" ca="1" si="2"/>
        <v>0</v>
      </c>
      <c r="L11" s="74">
        <f t="shared" ca="1" si="3"/>
        <v>0</v>
      </c>
      <c r="M11" s="74">
        <f>('7. BUDGET'!$G$19)</f>
        <v>0</v>
      </c>
      <c r="N11" s="74">
        <f>('7. BUDGET'!$G$20)</f>
        <v>0</v>
      </c>
      <c r="O11" s="75">
        <f t="shared" si="4"/>
        <v>0</v>
      </c>
      <c r="P11" s="76">
        <f t="shared" ca="1" si="5"/>
        <v>0</v>
      </c>
      <c r="Q11" s="74"/>
      <c r="R11" s="74">
        <f t="shared" ca="1" si="7"/>
        <v>0</v>
      </c>
      <c r="S11" s="77">
        <f t="shared" ca="1" si="8"/>
        <v>0</v>
      </c>
    </row>
    <row r="12" spans="2:19" x14ac:dyDescent="0.3">
      <c r="B12" s="34">
        <v>10</v>
      </c>
      <c r="C12" s="34">
        <f t="shared" si="10"/>
        <v>2030</v>
      </c>
      <c r="D12" s="35">
        <f>(('2. Existing OperatingMaint'!$G$1)*'Dropdown Menus'!G13)</f>
        <v>0</v>
      </c>
      <c r="E12" s="35">
        <f ca="1">(SUMIF(PlannedCapitalYear,C12,PlannedCapitalCost))*'Dropdown Menus'!G13</f>
        <v>0</v>
      </c>
      <c r="F12" s="35">
        <f>'Future O&amp;M Expenditures'!D12</f>
        <v>0</v>
      </c>
      <c r="G12" s="35">
        <f ca="1">(SUMIF(DesiredCapitalYear,C12,DesiredCapitalCosts))*'Dropdown Menus'!G13</f>
        <v>0</v>
      </c>
      <c r="H12" s="35">
        <f ca="1">'Future O&amp;M Expenditures'!F12</f>
        <v>0</v>
      </c>
      <c r="I12" s="78">
        <f t="shared" ca="1" si="0"/>
        <v>0</v>
      </c>
      <c r="J12" s="79"/>
      <c r="K12" s="79">
        <f t="shared" ca="1" si="2"/>
        <v>0</v>
      </c>
      <c r="L12" s="79">
        <f t="shared" ca="1" si="3"/>
        <v>0</v>
      </c>
      <c r="M12" s="79">
        <f>('7. BUDGET'!$G$19)</f>
        <v>0</v>
      </c>
      <c r="N12" s="79">
        <f>('7. BUDGET'!$G$20)</f>
        <v>0</v>
      </c>
      <c r="O12" s="80">
        <f t="shared" si="4"/>
        <v>0</v>
      </c>
      <c r="P12" s="81">
        <f t="shared" ca="1" si="5"/>
        <v>0</v>
      </c>
      <c r="Q12" s="79"/>
      <c r="R12" s="79">
        <f t="shared" ca="1" si="7"/>
        <v>0</v>
      </c>
      <c r="S12" s="82">
        <f t="shared" ca="1" si="8"/>
        <v>0</v>
      </c>
    </row>
    <row r="13" spans="2:19" x14ac:dyDescent="0.3">
      <c r="B13" s="32">
        <v>11</v>
      </c>
      <c r="C13" s="32">
        <f t="shared" si="10"/>
        <v>2031</v>
      </c>
      <c r="D13" s="33">
        <f>(('2. Existing OperatingMaint'!$G$1)*'Dropdown Menus'!G14)</f>
        <v>0</v>
      </c>
      <c r="E13" s="33">
        <f ca="1">(SUMIF(PlannedCapitalYear,C13,PlannedCapitalCost))*'Dropdown Menus'!G14</f>
        <v>0</v>
      </c>
      <c r="F13" s="33">
        <f>'Future O&amp;M Expenditures'!D13</f>
        <v>0</v>
      </c>
      <c r="G13" s="33">
        <f ca="1">(SUMIF(DesiredCapitalYear,C13,DesiredCapitalCosts))*'Dropdown Menus'!G14</f>
        <v>0</v>
      </c>
      <c r="H13" s="33">
        <f ca="1">'Future O&amp;M Expenditures'!F13</f>
        <v>0</v>
      </c>
      <c r="I13" s="73">
        <f t="shared" ca="1" si="0"/>
        <v>0</v>
      </c>
      <c r="J13" s="74"/>
      <c r="K13" s="74"/>
      <c r="L13" s="74">
        <f t="shared" ca="1" si="3"/>
        <v>0</v>
      </c>
      <c r="M13" s="74">
        <f>('7. BUDGET'!$G$19)</f>
        <v>0</v>
      </c>
      <c r="N13" s="74">
        <f>('7. BUDGET'!$G$20)</f>
        <v>0</v>
      </c>
      <c r="O13" s="75">
        <f t="shared" si="4"/>
        <v>0</v>
      </c>
      <c r="P13" s="76">
        <f t="shared" ca="1" si="5"/>
        <v>0</v>
      </c>
      <c r="Q13" s="74"/>
      <c r="R13" s="74"/>
      <c r="S13" s="77">
        <f t="shared" ca="1" si="8"/>
        <v>0</v>
      </c>
    </row>
    <row r="14" spans="2:19" x14ac:dyDescent="0.3">
      <c r="B14" s="34">
        <v>12</v>
      </c>
      <c r="C14" s="34">
        <f t="shared" si="10"/>
        <v>2032</v>
      </c>
      <c r="D14" s="35">
        <f>(('2. Existing OperatingMaint'!$G$1)*'Dropdown Menus'!G15)</f>
        <v>0</v>
      </c>
      <c r="E14" s="35">
        <f ca="1">(SUMIF(PlannedCapitalYear,C14,PlannedCapitalCost))*'Dropdown Menus'!G15</f>
        <v>0</v>
      </c>
      <c r="F14" s="35">
        <f>'Future O&amp;M Expenditures'!D14</f>
        <v>0</v>
      </c>
      <c r="G14" s="35">
        <f ca="1">(SUMIF(DesiredCapitalYear,C14,DesiredCapitalCosts))*'Dropdown Menus'!G15</f>
        <v>0</v>
      </c>
      <c r="H14" s="35">
        <f ca="1">'Future O&amp;M Expenditures'!F14</f>
        <v>0</v>
      </c>
      <c r="I14" s="78">
        <f t="shared" ca="1" si="0"/>
        <v>0</v>
      </c>
      <c r="J14" s="79"/>
      <c r="K14" s="79"/>
      <c r="L14" s="79">
        <f t="shared" ca="1" si="3"/>
        <v>0</v>
      </c>
      <c r="M14" s="79">
        <f>('7. BUDGET'!$G$19)</f>
        <v>0</v>
      </c>
      <c r="N14" s="79">
        <f>('7. BUDGET'!$G$20)</f>
        <v>0</v>
      </c>
      <c r="O14" s="80">
        <f t="shared" si="4"/>
        <v>0</v>
      </c>
      <c r="P14" s="81">
        <f t="shared" ca="1" si="5"/>
        <v>0</v>
      </c>
      <c r="Q14" s="79"/>
      <c r="R14" s="79"/>
      <c r="S14" s="82">
        <f t="shared" ca="1" si="8"/>
        <v>0</v>
      </c>
    </row>
    <row r="15" spans="2:19" x14ac:dyDescent="0.3">
      <c r="B15" s="32">
        <v>13</v>
      </c>
      <c r="C15" s="32">
        <f t="shared" si="10"/>
        <v>2033</v>
      </c>
      <c r="D15" s="33">
        <f>(('2. Existing OperatingMaint'!$G$1)*'Dropdown Menus'!G16)</f>
        <v>0</v>
      </c>
      <c r="E15" s="33">
        <f ca="1">(SUMIF(PlannedCapitalYear,C15,PlannedCapitalCost))*'Dropdown Menus'!G16</f>
        <v>0</v>
      </c>
      <c r="F15" s="33">
        <f>'Future O&amp;M Expenditures'!D15</f>
        <v>0</v>
      </c>
      <c r="G15" s="33">
        <f ca="1">(SUMIF(DesiredCapitalYear,C15,DesiredCapitalCosts))*'Dropdown Menus'!G16</f>
        <v>0</v>
      </c>
      <c r="H15" s="33">
        <f ca="1">'Future O&amp;M Expenditures'!F15</f>
        <v>0</v>
      </c>
      <c r="I15" s="73">
        <f t="shared" ca="1" si="0"/>
        <v>0</v>
      </c>
      <c r="J15" s="74"/>
      <c r="K15" s="74"/>
      <c r="L15" s="74">
        <f t="shared" ca="1" si="3"/>
        <v>0</v>
      </c>
      <c r="M15" s="74">
        <f>('7. BUDGET'!$G$19)</f>
        <v>0</v>
      </c>
      <c r="N15" s="74">
        <f>('7. BUDGET'!$G$20)</f>
        <v>0</v>
      </c>
      <c r="O15" s="75">
        <f t="shared" si="4"/>
        <v>0</v>
      </c>
      <c r="P15" s="76">
        <f t="shared" ca="1" si="5"/>
        <v>0</v>
      </c>
      <c r="Q15" s="74"/>
      <c r="R15" s="74"/>
      <c r="S15" s="77">
        <f t="shared" ca="1" si="8"/>
        <v>0</v>
      </c>
    </row>
    <row r="16" spans="2:19" x14ac:dyDescent="0.3">
      <c r="B16" s="34">
        <v>14</v>
      </c>
      <c r="C16" s="34">
        <f t="shared" si="10"/>
        <v>2034</v>
      </c>
      <c r="D16" s="35">
        <f>(('2. Existing OperatingMaint'!$G$1)*'Dropdown Menus'!G17)</f>
        <v>0</v>
      </c>
      <c r="E16" s="35">
        <f ca="1">(SUMIF(PlannedCapitalYear,C16,PlannedCapitalCost))*'Dropdown Menus'!G17</f>
        <v>0</v>
      </c>
      <c r="F16" s="35">
        <f>'Future O&amp;M Expenditures'!D16</f>
        <v>0</v>
      </c>
      <c r="G16" s="35">
        <f ca="1">(SUMIF(DesiredCapitalYear,C16,DesiredCapitalCosts))*'Dropdown Menus'!G17</f>
        <v>0</v>
      </c>
      <c r="H16" s="35">
        <f ca="1">'Future O&amp;M Expenditures'!F16</f>
        <v>0</v>
      </c>
      <c r="I16" s="78">
        <f t="shared" ca="1" si="0"/>
        <v>0</v>
      </c>
      <c r="J16" s="79"/>
      <c r="K16" s="79"/>
      <c r="L16" s="79">
        <f t="shared" ca="1" si="3"/>
        <v>0</v>
      </c>
      <c r="M16" s="79">
        <f>('7. BUDGET'!$G$19)</f>
        <v>0</v>
      </c>
      <c r="N16" s="79">
        <f>('7. BUDGET'!$G$20)</f>
        <v>0</v>
      </c>
      <c r="O16" s="80">
        <f t="shared" si="4"/>
        <v>0</v>
      </c>
      <c r="P16" s="81">
        <f t="shared" ca="1" si="5"/>
        <v>0</v>
      </c>
      <c r="Q16" s="79"/>
      <c r="R16" s="79"/>
      <c r="S16" s="82">
        <f t="shared" ca="1" si="8"/>
        <v>0</v>
      </c>
    </row>
    <row r="17" spans="2:19" x14ac:dyDescent="0.3">
      <c r="B17" s="32">
        <v>15</v>
      </c>
      <c r="C17" s="32">
        <f t="shared" si="10"/>
        <v>2035</v>
      </c>
      <c r="D17" s="33">
        <f>(('2. Existing OperatingMaint'!$G$1)*'Dropdown Menus'!G18)</f>
        <v>0</v>
      </c>
      <c r="E17" s="33">
        <f ca="1">(SUMIF(PlannedCapitalYear,C17,PlannedCapitalCost))*'Dropdown Menus'!G18</f>
        <v>0</v>
      </c>
      <c r="F17" s="33">
        <f>'Future O&amp;M Expenditures'!D17</f>
        <v>0</v>
      </c>
      <c r="G17" s="33">
        <f ca="1">(SUMIF(DesiredCapitalYear,C17,DesiredCapitalCosts))*'Dropdown Menus'!G18</f>
        <v>0</v>
      </c>
      <c r="H17" s="33">
        <f ca="1">'Future O&amp;M Expenditures'!F17</f>
        <v>0</v>
      </c>
      <c r="I17" s="73">
        <f t="shared" ca="1" si="0"/>
        <v>0</v>
      </c>
      <c r="J17" s="74"/>
      <c r="K17" s="74"/>
      <c r="L17" s="74">
        <f t="shared" ca="1" si="3"/>
        <v>0</v>
      </c>
      <c r="M17" s="74">
        <f>('7. BUDGET'!$G$19)</f>
        <v>0</v>
      </c>
      <c r="N17" s="74">
        <f>('7. BUDGET'!$G$20)</f>
        <v>0</v>
      </c>
      <c r="O17" s="75">
        <f t="shared" si="4"/>
        <v>0</v>
      </c>
      <c r="P17" s="76">
        <f t="shared" ca="1" si="5"/>
        <v>0</v>
      </c>
      <c r="Q17" s="74"/>
      <c r="R17" s="74"/>
      <c r="S17" s="77">
        <f t="shared" ca="1" si="8"/>
        <v>0</v>
      </c>
    </row>
    <row r="18" spans="2:19" x14ac:dyDescent="0.3">
      <c r="B18" s="34">
        <v>16</v>
      </c>
      <c r="C18" s="34">
        <f t="shared" si="10"/>
        <v>2036</v>
      </c>
      <c r="D18" s="35">
        <f>(('2. Existing OperatingMaint'!$G$1)*'Dropdown Menus'!G19)</f>
        <v>0</v>
      </c>
      <c r="E18" s="35">
        <f ca="1">(SUMIF(PlannedCapitalYear,C18,PlannedCapitalCost))*'Dropdown Menus'!G19</f>
        <v>0</v>
      </c>
      <c r="F18" s="35">
        <f>'Future O&amp;M Expenditures'!D18</f>
        <v>0</v>
      </c>
      <c r="G18" s="35">
        <f ca="1">(SUMIF(DesiredCapitalYear,C18,DesiredCapitalCosts))*'Dropdown Menus'!G19</f>
        <v>0</v>
      </c>
      <c r="H18" s="35">
        <f ca="1">'Future O&amp;M Expenditures'!F18</f>
        <v>0</v>
      </c>
      <c r="I18" s="78">
        <f t="shared" ca="1" si="0"/>
        <v>0</v>
      </c>
      <c r="J18" s="79"/>
      <c r="K18" s="79"/>
      <c r="L18" s="79">
        <f t="shared" ca="1" si="3"/>
        <v>0</v>
      </c>
      <c r="M18" s="79">
        <f>('7. BUDGET'!$G$19)</f>
        <v>0</v>
      </c>
      <c r="N18" s="79">
        <f>('7. BUDGET'!$G$20)</f>
        <v>0</v>
      </c>
      <c r="O18" s="80">
        <f t="shared" si="4"/>
        <v>0</v>
      </c>
      <c r="P18" s="81">
        <f t="shared" ca="1" si="5"/>
        <v>0</v>
      </c>
      <c r="Q18" s="79"/>
      <c r="R18" s="79"/>
      <c r="S18" s="82">
        <f t="shared" ca="1" si="8"/>
        <v>0</v>
      </c>
    </row>
    <row r="19" spans="2:19" x14ac:dyDescent="0.3">
      <c r="B19" s="32">
        <v>17</v>
      </c>
      <c r="C19" s="32">
        <f t="shared" si="10"/>
        <v>2037</v>
      </c>
      <c r="D19" s="33">
        <f>(('2. Existing OperatingMaint'!$G$1)*'Dropdown Menus'!G20)</f>
        <v>0</v>
      </c>
      <c r="E19" s="33">
        <f ca="1">(SUMIF(PlannedCapitalYear,C19,PlannedCapitalCost))*'Dropdown Menus'!G20</f>
        <v>0</v>
      </c>
      <c r="F19" s="33">
        <f>'Future O&amp;M Expenditures'!D19</f>
        <v>0</v>
      </c>
      <c r="G19" s="33">
        <f ca="1">(SUMIF(DesiredCapitalYear,C19,DesiredCapitalCosts))*'Dropdown Menus'!G20</f>
        <v>0</v>
      </c>
      <c r="H19" s="33">
        <f ca="1">'Future O&amp;M Expenditures'!F19</f>
        <v>0</v>
      </c>
      <c r="I19" s="73">
        <f t="shared" ca="1" si="0"/>
        <v>0</v>
      </c>
      <c r="J19" s="74"/>
      <c r="K19" s="74"/>
      <c r="L19" s="74">
        <f t="shared" ca="1" si="3"/>
        <v>0</v>
      </c>
      <c r="M19" s="74">
        <f>('7. BUDGET'!$G$19)</f>
        <v>0</v>
      </c>
      <c r="N19" s="74">
        <f>('7. BUDGET'!$G$20)</f>
        <v>0</v>
      </c>
      <c r="O19" s="75">
        <f t="shared" si="4"/>
        <v>0</v>
      </c>
      <c r="P19" s="76">
        <f t="shared" ca="1" si="5"/>
        <v>0</v>
      </c>
      <c r="Q19" s="74"/>
      <c r="R19" s="74"/>
      <c r="S19" s="77">
        <f t="shared" ca="1" si="8"/>
        <v>0</v>
      </c>
    </row>
    <row r="20" spans="2:19" x14ac:dyDescent="0.3">
      <c r="B20" s="34">
        <v>18</v>
      </c>
      <c r="C20" s="34">
        <f t="shared" si="10"/>
        <v>2038</v>
      </c>
      <c r="D20" s="35">
        <f>(('2. Existing OperatingMaint'!$G$1)*'Dropdown Menus'!G21)</f>
        <v>0</v>
      </c>
      <c r="E20" s="35">
        <f ca="1">(SUMIF(PlannedCapitalYear,C20,PlannedCapitalCost))*'Dropdown Menus'!G21</f>
        <v>0</v>
      </c>
      <c r="F20" s="35">
        <f>'Future O&amp;M Expenditures'!D20</f>
        <v>0</v>
      </c>
      <c r="G20" s="35">
        <f ca="1">(SUMIF(DesiredCapitalYear,C20,DesiredCapitalCosts))*'Dropdown Menus'!G21</f>
        <v>0</v>
      </c>
      <c r="H20" s="35">
        <f ca="1">'Future O&amp;M Expenditures'!F20</f>
        <v>0</v>
      </c>
      <c r="I20" s="78">
        <f t="shared" ca="1" si="0"/>
        <v>0</v>
      </c>
      <c r="J20" s="79"/>
      <c r="K20" s="79"/>
      <c r="L20" s="79">
        <f t="shared" ca="1" si="3"/>
        <v>0</v>
      </c>
      <c r="M20" s="79">
        <f>('7. BUDGET'!$G$19)</f>
        <v>0</v>
      </c>
      <c r="N20" s="79">
        <f>('7. BUDGET'!$G$20)</f>
        <v>0</v>
      </c>
      <c r="O20" s="80">
        <f t="shared" si="4"/>
        <v>0</v>
      </c>
      <c r="P20" s="81">
        <f t="shared" ca="1" si="5"/>
        <v>0</v>
      </c>
      <c r="Q20" s="79"/>
      <c r="R20" s="79"/>
      <c r="S20" s="82">
        <f t="shared" ca="1" si="8"/>
        <v>0</v>
      </c>
    </row>
    <row r="21" spans="2:19" x14ac:dyDescent="0.3">
      <c r="B21" s="32">
        <v>19</v>
      </c>
      <c r="C21" s="32">
        <f t="shared" si="10"/>
        <v>2039</v>
      </c>
      <c r="D21" s="33">
        <f>(('2. Existing OperatingMaint'!$G$1)*'Dropdown Menus'!G22)</f>
        <v>0</v>
      </c>
      <c r="E21" s="33">
        <f ca="1">(SUMIF(PlannedCapitalYear,C21,PlannedCapitalCost))*'Dropdown Menus'!G22</f>
        <v>0</v>
      </c>
      <c r="F21" s="33">
        <f>'Future O&amp;M Expenditures'!D21</f>
        <v>0</v>
      </c>
      <c r="G21" s="33">
        <f ca="1">(SUMIF(DesiredCapitalYear,C21,DesiredCapitalCosts))*'Dropdown Menus'!G22</f>
        <v>0</v>
      </c>
      <c r="H21" s="33">
        <f ca="1">'Future O&amp;M Expenditures'!F21</f>
        <v>0</v>
      </c>
      <c r="I21" s="73">
        <f t="shared" ca="1" si="0"/>
        <v>0</v>
      </c>
      <c r="J21" s="74"/>
      <c r="K21" s="74"/>
      <c r="L21" s="74">
        <f t="shared" ca="1" si="3"/>
        <v>0</v>
      </c>
      <c r="M21" s="74">
        <f>('7. BUDGET'!$G$19)</f>
        <v>0</v>
      </c>
      <c r="N21" s="74">
        <f>('7. BUDGET'!$G$20)</f>
        <v>0</v>
      </c>
      <c r="O21" s="75">
        <f t="shared" si="4"/>
        <v>0</v>
      </c>
      <c r="P21" s="76">
        <f t="shared" ca="1" si="5"/>
        <v>0</v>
      </c>
      <c r="Q21" s="74"/>
      <c r="R21" s="74"/>
      <c r="S21" s="77">
        <f t="shared" ca="1" si="8"/>
        <v>0</v>
      </c>
    </row>
    <row r="22" spans="2:19" x14ac:dyDescent="0.3">
      <c r="B22" s="34">
        <v>20</v>
      </c>
      <c r="C22" s="34">
        <f t="shared" si="10"/>
        <v>2040</v>
      </c>
      <c r="D22" s="35">
        <f>(('2. Existing OperatingMaint'!$G$1)*'Dropdown Menus'!G23)</f>
        <v>0</v>
      </c>
      <c r="E22" s="35">
        <f ca="1">(SUMIF(PlannedCapitalYear,C22,PlannedCapitalCost))*'Dropdown Menus'!G23</f>
        <v>0</v>
      </c>
      <c r="F22" s="35">
        <f>'Future O&amp;M Expenditures'!D22</f>
        <v>0</v>
      </c>
      <c r="G22" s="35">
        <f ca="1">(SUMIF(DesiredCapitalYear,C22,DesiredCapitalCosts))*'Dropdown Menus'!G23</f>
        <v>0</v>
      </c>
      <c r="H22" s="35">
        <f ca="1">'Future O&amp;M Expenditures'!F22</f>
        <v>0</v>
      </c>
      <c r="I22" s="78">
        <f t="shared" ca="1" si="0"/>
        <v>0</v>
      </c>
      <c r="J22" s="79"/>
      <c r="K22" s="79"/>
      <c r="L22" s="79">
        <f t="shared" ca="1" si="3"/>
        <v>0</v>
      </c>
      <c r="M22" s="79">
        <f>('7. BUDGET'!$G$19)</f>
        <v>0</v>
      </c>
      <c r="N22" s="79">
        <f>('7. BUDGET'!$G$20)</f>
        <v>0</v>
      </c>
      <c r="O22" s="80">
        <f t="shared" si="4"/>
        <v>0</v>
      </c>
      <c r="P22" s="81">
        <f t="shared" ca="1" si="5"/>
        <v>0</v>
      </c>
      <c r="Q22" s="79"/>
      <c r="R22" s="79"/>
      <c r="S22" s="82">
        <f t="shared" ca="1" si="8"/>
        <v>0</v>
      </c>
    </row>
    <row r="23" spans="2:19" x14ac:dyDescent="0.3">
      <c r="B23" s="32">
        <v>21</v>
      </c>
      <c r="C23" s="32">
        <f t="shared" si="10"/>
        <v>2041</v>
      </c>
      <c r="D23" s="33">
        <f>(('2. Existing OperatingMaint'!$G$1)*'Dropdown Menus'!G24)</f>
        <v>0</v>
      </c>
      <c r="E23" s="33">
        <f ca="1">(SUMIF(PlannedCapitalYear,C23,PlannedCapitalCost))*'Dropdown Menus'!G24</f>
        <v>0</v>
      </c>
      <c r="F23" s="33">
        <f>'Future O&amp;M Expenditures'!D23</f>
        <v>0</v>
      </c>
      <c r="G23" s="33">
        <f ca="1">(SUMIF(DesiredCapitalYear,C23,DesiredCapitalCosts))*'Dropdown Menus'!G24</f>
        <v>0</v>
      </c>
      <c r="H23" s="33">
        <f ca="1">'Future O&amp;M Expenditures'!F23</f>
        <v>0</v>
      </c>
      <c r="I23" s="73">
        <f t="shared" ca="1" si="0"/>
        <v>0</v>
      </c>
      <c r="J23" s="74"/>
      <c r="K23" s="74"/>
      <c r="L23" s="74">
        <f t="shared" ca="1" si="3"/>
        <v>0</v>
      </c>
      <c r="M23" s="74">
        <f>('7. BUDGET'!$G$19)</f>
        <v>0</v>
      </c>
      <c r="N23" s="74">
        <f>('7. BUDGET'!$G$20)</f>
        <v>0</v>
      </c>
      <c r="O23" s="75">
        <f t="shared" si="4"/>
        <v>0</v>
      </c>
      <c r="P23" s="76">
        <f t="shared" ca="1" si="5"/>
        <v>0</v>
      </c>
      <c r="Q23" s="74"/>
      <c r="R23" s="74"/>
      <c r="S23" s="77">
        <f t="shared" ca="1" si="8"/>
        <v>0</v>
      </c>
    </row>
    <row r="24" spans="2:19" x14ac:dyDescent="0.3">
      <c r="B24" s="34">
        <v>22</v>
      </c>
      <c r="C24" s="34">
        <f t="shared" si="10"/>
        <v>2042</v>
      </c>
      <c r="D24" s="35">
        <f>(('2. Existing OperatingMaint'!$G$1)*'Dropdown Menus'!G25)</f>
        <v>0</v>
      </c>
      <c r="E24" s="35">
        <f ca="1">(SUMIF(PlannedCapitalYear,C24,PlannedCapitalCost))*'Dropdown Menus'!G25</f>
        <v>0</v>
      </c>
      <c r="F24" s="35">
        <f>'Future O&amp;M Expenditures'!D24</f>
        <v>0</v>
      </c>
      <c r="G24" s="35">
        <f ca="1">(SUMIF(DesiredCapitalYear,C24,DesiredCapitalCosts))*'Dropdown Menus'!G25</f>
        <v>0</v>
      </c>
      <c r="H24" s="35">
        <f ca="1">'Future O&amp;M Expenditures'!F24</f>
        <v>0</v>
      </c>
      <c r="I24" s="78">
        <f t="shared" ca="1" si="0"/>
        <v>0</v>
      </c>
      <c r="J24" s="79"/>
      <c r="K24" s="79"/>
      <c r="L24" s="79">
        <f t="shared" ca="1" si="3"/>
        <v>0</v>
      </c>
      <c r="M24" s="79">
        <f>('7. BUDGET'!$G$19)</f>
        <v>0</v>
      </c>
      <c r="N24" s="79">
        <f>('7. BUDGET'!$G$20)</f>
        <v>0</v>
      </c>
      <c r="O24" s="80">
        <f t="shared" si="4"/>
        <v>0</v>
      </c>
      <c r="P24" s="81">
        <f t="shared" ca="1" si="5"/>
        <v>0</v>
      </c>
      <c r="Q24" s="79"/>
      <c r="R24" s="79"/>
      <c r="S24" s="82">
        <f t="shared" ca="1" si="8"/>
        <v>0</v>
      </c>
    </row>
    <row r="25" spans="2:19" x14ac:dyDescent="0.3">
      <c r="B25" s="32">
        <v>23</v>
      </c>
      <c r="C25" s="32">
        <f t="shared" si="10"/>
        <v>2043</v>
      </c>
      <c r="D25" s="33">
        <f>(('2. Existing OperatingMaint'!$G$1)*'Dropdown Menus'!G26)</f>
        <v>0</v>
      </c>
      <c r="E25" s="33">
        <f ca="1">(SUMIF(PlannedCapitalYear,C25,PlannedCapitalCost))*'Dropdown Menus'!G26</f>
        <v>0</v>
      </c>
      <c r="F25" s="33">
        <f>'Future O&amp;M Expenditures'!D25</f>
        <v>0</v>
      </c>
      <c r="G25" s="33">
        <f ca="1">(SUMIF(DesiredCapitalYear,C25,DesiredCapitalCosts))*'Dropdown Menus'!G26</f>
        <v>0</v>
      </c>
      <c r="H25" s="33">
        <f ca="1">'Future O&amp;M Expenditures'!F25</f>
        <v>0</v>
      </c>
      <c r="I25" s="73">
        <f t="shared" ca="1" si="0"/>
        <v>0</v>
      </c>
      <c r="J25" s="74"/>
      <c r="K25" s="74"/>
      <c r="L25" s="74">
        <f t="shared" ca="1" si="3"/>
        <v>0</v>
      </c>
      <c r="M25" s="74">
        <f>('7. BUDGET'!$G$19)</f>
        <v>0</v>
      </c>
      <c r="N25" s="74">
        <f>('7. BUDGET'!$G$20)</f>
        <v>0</v>
      </c>
      <c r="O25" s="75">
        <f t="shared" si="4"/>
        <v>0</v>
      </c>
      <c r="P25" s="76">
        <f t="shared" ca="1" si="5"/>
        <v>0</v>
      </c>
      <c r="Q25" s="74"/>
      <c r="R25" s="74"/>
      <c r="S25" s="77">
        <f t="shared" ca="1" si="8"/>
        <v>0</v>
      </c>
    </row>
    <row r="26" spans="2:19" x14ac:dyDescent="0.3">
      <c r="B26" s="34">
        <v>24</v>
      </c>
      <c r="C26" s="34">
        <f t="shared" si="10"/>
        <v>2044</v>
      </c>
      <c r="D26" s="35">
        <f>(('2. Existing OperatingMaint'!$G$1)*'Dropdown Menus'!G27)</f>
        <v>0</v>
      </c>
      <c r="E26" s="35">
        <f ca="1">(SUMIF(PlannedCapitalYear,C26,PlannedCapitalCost))*'Dropdown Menus'!G27</f>
        <v>0</v>
      </c>
      <c r="F26" s="35">
        <f>'Future O&amp;M Expenditures'!D26</f>
        <v>0</v>
      </c>
      <c r="G26" s="35">
        <f ca="1">(SUMIF(DesiredCapitalYear,C26,DesiredCapitalCosts))*'Dropdown Menus'!G27</f>
        <v>0</v>
      </c>
      <c r="H26" s="35">
        <f ca="1">'Future O&amp;M Expenditures'!F26</f>
        <v>0</v>
      </c>
      <c r="I26" s="78">
        <f t="shared" ca="1" si="0"/>
        <v>0</v>
      </c>
      <c r="J26" s="79"/>
      <c r="K26" s="79"/>
      <c r="L26" s="79">
        <f t="shared" ca="1" si="3"/>
        <v>0</v>
      </c>
      <c r="M26" s="79">
        <f>('7. BUDGET'!$G$19)</f>
        <v>0</v>
      </c>
      <c r="N26" s="79">
        <f>('7. BUDGET'!$G$20)</f>
        <v>0</v>
      </c>
      <c r="O26" s="80">
        <f t="shared" si="4"/>
        <v>0</v>
      </c>
      <c r="P26" s="81">
        <f t="shared" ca="1" si="5"/>
        <v>0</v>
      </c>
      <c r="Q26" s="79"/>
      <c r="R26" s="79"/>
      <c r="S26" s="82">
        <f t="shared" ca="1" si="8"/>
        <v>0</v>
      </c>
    </row>
    <row r="27" spans="2:19" ht="15" thickBot="1" x14ac:dyDescent="0.35">
      <c r="B27" s="32">
        <v>25</v>
      </c>
      <c r="C27" s="32">
        <f t="shared" si="10"/>
        <v>2045</v>
      </c>
      <c r="D27" s="33">
        <f>(('2. Existing OperatingMaint'!$G$1)*'Dropdown Menus'!G28)</f>
        <v>0</v>
      </c>
      <c r="E27" s="33">
        <f ca="1">(SUMIF(PlannedCapitalYear,C27,PlannedCapitalCost))*'Dropdown Menus'!G28</f>
        <v>0</v>
      </c>
      <c r="F27" s="33">
        <f>'Future O&amp;M Expenditures'!D27</f>
        <v>0</v>
      </c>
      <c r="G27" s="33">
        <f ca="1">(SUMIF(DesiredCapitalYear,C27,DesiredCapitalCosts))*'Dropdown Menus'!G28</f>
        <v>0</v>
      </c>
      <c r="H27" s="33">
        <f ca="1">'Future O&amp;M Expenditures'!F27</f>
        <v>0</v>
      </c>
      <c r="I27" s="73">
        <f t="shared" ca="1" si="0"/>
        <v>0</v>
      </c>
      <c r="J27" s="74"/>
      <c r="K27" s="74"/>
      <c r="L27" s="74">
        <f t="shared" ca="1" si="3"/>
        <v>0</v>
      </c>
      <c r="M27" s="74">
        <f>('7. BUDGET'!$G$19)</f>
        <v>0</v>
      </c>
      <c r="N27" s="74">
        <f>('7. BUDGET'!$G$20)</f>
        <v>0</v>
      </c>
      <c r="O27" s="75">
        <f t="shared" si="4"/>
        <v>0</v>
      </c>
      <c r="P27" s="83">
        <f t="shared" ca="1" si="5"/>
        <v>0</v>
      </c>
      <c r="Q27" s="84"/>
      <c r="R27" s="84"/>
      <c r="S27" s="85">
        <f t="shared" ca="1" si="8"/>
        <v>0</v>
      </c>
    </row>
    <row r="28" spans="2:19" x14ac:dyDescent="0.3">
      <c r="B28" s="139" t="s">
        <v>60</v>
      </c>
      <c r="C28" s="139"/>
      <c r="D28" s="139"/>
      <c r="E28" s="139"/>
      <c r="F28" s="139"/>
      <c r="G28" s="139"/>
      <c r="H28" s="139"/>
      <c r="I28" s="139"/>
      <c r="J28" s="139"/>
      <c r="K28" s="139"/>
      <c r="L28" s="139"/>
      <c r="M28" s="139"/>
      <c r="N28" s="139"/>
      <c r="O28" s="139"/>
      <c r="P28" s="86"/>
    </row>
    <row r="35" spans="5:5" x14ac:dyDescent="0.3">
      <c r="E35" s="87"/>
    </row>
  </sheetData>
  <mergeCells count="3">
    <mergeCell ref="B1:L1"/>
    <mergeCell ref="B28:O28"/>
    <mergeCell ref="P1:S1"/>
  </mergeCells>
  <pageMargins left="0.25" right="0.25" top="0.28999999999999998" bottom="0.3" header="0.3" footer="0.3"/>
  <pageSetup paperSize="5"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22</vt:i4>
      </vt:variant>
    </vt:vector>
  </HeadingPairs>
  <TitlesOfParts>
    <vt:vector size="38" baseType="lpstr">
      <vt:lpstr>INSTRUCTIONS</vt:lpstr>
      <vt:lpstr>1. ASSETS</vt:lpstr>
      <vt:lpstr>2. Existing OperatingMaint</vt:lpstr>
      <vt:lpstr>3. Planned Capital</vt:lpstr>
      <vt:lpstr>4. O&amp;M for Planned Capital</vt:lpstr>
      <vt:lpstr>5. DesiredNonEssential Capital</vt:lpstr>
      <vt:lpstr>6. O&amp;M for Desired Capital</vt:lpstr>
      <vt:lpstr>7. BUDGET</vt:lpstr>
      <vt:lpstr>8. AnnualExpTable</vt:lpstr>
      <vt:lpstr>Charts_ALL</vt:lpstr>
      <vt:lpstr>Charts_O&amp;M</vt:lpstr>
      <vt:lpstr>Charts_NEEDS ONLY</vt:lpstr>
      <vt:lpstr>Dropdown Menus</vt:lpstr>
      <vt:lpstr>Future O&amp;M Expenditures</vt:lpstr>
      <vt:lpstr>Report Tables</vt:lpstr>
      <vt:lpstr>Completed Projects</vt:lpstr>
      <vt:lpstr>DesiredCapital</vt:lpstr>
      <vt:lpstr>DesiredCapitalProjects</vt:lpstr>
      <vt:lpstr>Frequency</vt:lpstr>
      <vt:lpstr>NonEssentCap</vt:lpstr>
      <vt:lpstr>PlannedCapEx</vt:lpstr>
      <vt:lpstr>'Completed Projects'!PlannedCapital</vt:lpstr>
      <vt:lpstr>PlannedCapital</vt:lpstr>
      <vt:lpstr>'Completed Projects'!PlannedCapitalCost</vt:lpstr>
      <vt:lpstr>'Completed Projects'!PlannedCapitalProjects</vt:lpstr>
      <vt:lpstr>PlannedCapitalProjects</vt:lpstr>
      <vt:lpstr>'Completed Projects'!PlannedCapitalYear</vt:lpstr>
      <vt:lpstr>'Completed Projects'!PlannedProjName</vt:lpstr>
      <vt:lpstr>'Completed Projects'!PlannedProjName\</vt:lpstr>
      <vt:lpstr>'1. ASSETS'!Print_Area</vt:lpstr>
      <vt:lpstr>'2. Existing OperatingMaint'!Print_Area</vt:lpstr>
      <vt:lpstr>'3. Planned Capital'!Print_Area</vt:lpstr>
      <vt:lpstr>'4. O&amp;M for Planned Capital'!Print_Area</vt:lpstr>
      <vt:lpstr>'5. DesiredNonEssential Capital'!Print_Area</vt:lpstr>
      <vt:lpstr>'6. O&amp;M for Desired Capital'!Print_Area</vt:lpstr>
      <vt:lpstr>'7. BUDGET'!Print_Area</vt:lpstr>
      <vt:lpstr>'8. AnnualExpTable'!Print_Area</vt:lpstr>
      <vt:lpstr>'Completed Projects'!Print_Area</vt:lpstr>
    </vt:vector>
  </TitlesOfParts>
  <Company>The Province of Prince Edward Island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jadalziel</dc:creator>
  <cp:lastModifiedBy>Jaclyn Casler</cp:lastModifiedBy>
  <cp:lastPrinted>2018-12-17T17:19:00Z</cp:lastPrinted>
  <dcterms:created xsi:type="dcterms:W3CDTF">2018-04-12T17:38:22Z</dcterms:created>
  <dcterms:modified xsi:type="dcterms:W3CDTF">2021-03-23T16:50:58Z</dcterms:modified>
</cp:coreProperties>
</file>